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20" windowHeight="5010" activeTab="4"/>
  </bookViews>
  <sheets>
    <sheet name="BMSB format" sheetId="1" r:id="rId1"/>
    <sheet name="PL" sheetId="2" r:id="rId2"/>
    <sheet name="BS" sheetId="3" r:id="rId3"/>
    <sheet name="Equity" sheetId="4" r:id="rId4"/>
    <sheet name="Cashflow" sheetId="5" r:id="rId5"/>
  </sheets>
  <externalReferences>
    <externalReference r:id="rId8"/>
  </externalReferences>
  <definedNames>
    <definedName name="_xlnm.Print_Area" localSheetId="0">'BMSB format'!$A$1:$F$32</definedName>
  </definedNames>
  <calcPr fullCalcOnLoad="1"/>
</workbook>
</file>

<file path=xl/sharedStrings.xml><?xml version="1.0" encoding="utf-8"?>
<sst xmlns="http://schemas.openxmlformats.org/spreadsheetml/2006/main" count="183" uniqueCount="133">
  <si>
    <t>B. I. G. INDUSTRIES BERHAD (195285-D)</t>
  </si>
  <si>
    <t>(Incorporated in Malaysia)</t>
  </si>
  <si>
    <t>RM'000</t>
  </si>
  <si>
    <t>Revenue</t>
  </si>
  <si>
    <t>Cost of Sales</t>
  </si>
  <si>
    <t>Gross Profit</t>
  </si>
  <si>
    <t>Administrative expenses</t>
  </si>
  <si>
    <t>Depreciation</t>
  </si>
  <si>
    <t>Other operating income</t>
  </si>
  <si>
    <t>Operating Profit</t>
  </si>
  <si>
    <t>Finance costs</t>
  </si>
  <si>
    <t>Share of results of associated company</t>
  </si>
  <si>
    <t>Profit after taxation</t>
  </si>
  <si>
    <t>Minority interests</t>
  </si>
  <si>
    <t>Net profit for the period</t>
  </si>
  <si>
    <t>Basic earnings per ordinary share(sen)</t>
  </si>
  <si>
    <t>Diluted earnings per ordinary share(sen)</t>
  </si>
  <si>
    <t>As at Preceding   Financial Year End</t>
  </si>
  <si>
    <t>RM' 000</t>
  </si>
  <si>
    <t>Non-current assets</t>
  </si>
  <si>
    <t>Property,plant and equipment</t>
  </si>
  <si>
    <t>Quarry development expenditure</t>
  </si>
  <si>
    <t>Investment in associated company</t>
  </si>
  <si>
    <t>Other investments</t>
  </si>
  <si>
    <t>Current assets</t>
  </si>
  <si>
    <t>Inventories</t>
  </si>
  <si>
    <t>Trade receivables</t>
  </si>
  <si>
    <t>Amount due from related companies</t>
  </si>
  <si>
    <t>Fixed deposits with licensed banks</t>
  </si>
  <si>
    <t>Cash and bank balances</t>
  </si>
  <si>
    <t>Current liabilities</t>
  </si>
  <si>
    <t>Bank overdrafts</t>
  </si>
  <si>
    <t>Short term borrowings</t>
  </si>
  <si>
    <t>Trade payables</t>
  </si>
  <si>
    <t>Other payables and accruals</t>
  </si>
  <si>
    <t>Lease payables</t>
  </si>
  <si>
    <t>Land premium payable</t>
  </si>
  <si>
    <t>Tax payable</t>
  </si>
  <si>
    <t>Financed by :</t>
  </si>
  <si>
    <t>Share capital</t>
  </si>
  <si>
    <t>Reserves</t>
  </si>
  <si>
    <t>Shareholders' equity</t>
  </si>
  <si>
    <t>Long term and deferred liabilities</t>
  </si>
  <si>
    <t>Term loans</t>
  </si>
  <si>
    <t>Deferred taxation</t>
  </si>
  <si>
    <t>Net tangible assets per share (sen)</t>
  </si>
  <si>
    <t>Non-distributable</t>
  </si>
  <si>
    <t>Distributable</t>
  </si>
  <si>
    <t>Reserve</t>
  </si>
  <si>
    <t>Share</t>
  </si>
  <si>
    <t>arising on</t>
  </si>
  <si>
    <t>Capital</t>
  </si>
  <si>
    <t>Premium</t>
  </si>
  <si>
    <t>consolidation</t>
  </si>
  <si>
    <t>Total</t>
  </si>
  <si>
    <t>Cash flows from operating activities</t>
  </si>
  <si>
    <t>Adjustments for :</t>
  </si>
  <si>
    <t>Depreciation of property, plant and equipment</t>
  </si>
  <si>
    <t>Interest expense</t>
  </si>
  <si>
    <t>Changes in working capital:</t>
  </si>
  <si>
    <t>Receivables</t>
  </si>
  <si>
    <t>Payables</t>
  </si>
  <si>
    <t>Interest paid</t>
  </si>
  <si>
    <t>Interest received</t>
  </si>
  <si>
    <t>Taxation paid net of refund</t>
  </si>
  <si>
    <t>Cash flows from investing activities</t>
  </si>
  <si>
    <t>Purchase of property, plant and equipment</t>
  </si>
  <si>
    <t>Addition to quarry development expenditure</t>
  </si>
  <si>
    <t>Cash flows from financing activities</t>
  </si>
  <si>
    <t>Cash and cash equivalents comprise:</t>
  </si>
  <si>
    <t>Amortisation</t>
  </si>
  <si>
    <t>Land held for development</t>
  </si>
  <si>
    <t>Repayment of lease payable</t>
  </si>
  <si>
    <t>INDIVIDUAL  QUARTER</t>
  </si>
  <si>
    <t>CUMMULATIVE  QUARTER</t>
  </si>
  <si>
    <t>Preceeding</t>
  </si>
  <si>
    <t>Year</t>
  </si>
  <si>
    <t>Current Year</t>
  </si>
  <si>
    <t>Corresponding</t>
  </si>
  <si>
    <t>Quarter</t>
  </si>
  <si>
    <t>minority interest</t>
  </si>
  <si>
    <t>Dividend per share (sen)</t>
  </si>
  <si>
    <t>Net tangible assets per share (RM)</t>
  </si>
  <si>
    <t>ADDITIONAL  INFORMATION</t>
  </si>
  <si>
    <t>Gross Interest Income</t>
  </si>
  <si>
    <t>Gross Interest expenses</t>
  </si>
  <si>
    <t>2004</t>
  </si>
  <si>
    <t>Interest income</t>
  </si>
  <si>
    <t>Proceeds from issuance of ordinary shares</t>
  </si>
  <si>
    <t>At 1 January 2004</t>
  </si>
  <si>
    <t>Issue of share capital</t>
  </si>
  <si>
    <t>Operating profit before working capital changes</t>
  </si>
  <si>
    <t>Basic earnings per share (sen)</t>
  </si>
  <si>
    <t>Diluted earnings per share (sen)</t>
  </si>
  <si>
    <t>Profit from operations</t>
  </si>
  <si>
    <t>Not applicable</t>
  </si>
  <si>
    <t>Profit before taxation</t>
  </si>
  <si>
    <t>Profit after taxation and</t>
  </si>
  <si>
    <t>Cash and cash equivalents at end of period</t>
  </si>
  <si>
    <t>Net cash used in operating activities</t>
  </si>
  <si>
    <t>Cash and cash equivalents at beginning of period</t>
  </si>
  <si>
    <t xml:space="preserve">CONDENSED CONSOLIDATED BALANCE SHEET </t>
  </si>
  <si>
    <t>CONDENSED CONSOLIDATED STATEMENT OF CHANGES IN EQUITY</t>
  </si>
  <si>
    <t>CONDENSED CONSOLIDATED CASH FLOW STATEMENT</t>
  </si>
  <si>
    <t>31 December 2004</t>
  </si>
  <si>
    <t>Investment in quoted shares</t>
  </si>
  <si>
    <t>Operating profit before taxation</t>
  </si>
  <si>
    <t>Addition of unquoted investment</t>
  </si>
  <si>
    <t xml:space="preserve">Tax </t>
  </si>
  <si>
    <t>CONDENSED CONSOLIDATED INCOME STATEMENT</t>
  </si>
  <si>
    <t>2005</t>
  </si>
  <si>
    <t>Amount due to related companies</t>
  </si>
  <si>
    <t>At 1 January 2005</t>
  </si>
  <si>
    <t>Net cash (used in)/generated from financing activities</t>
  </si>
  <si>
    <t>Net current assets</t>
  </si>
  <si>
    <t>Cash used in operations</t>
  </si>
  <si>
    <t>Decrease in bank borrowings</t>
  </si>
  <si>
    <t>Amortisation of quarry development expenditure</t>
  </si>
  <si>
    <t>Property development costs</t>
  </si>
  <si>
    <t>Other receivables, deposits and prepayments</t>
  </si>
  <si>
    <t>For the six months ended 30 June 2005</t>
  </si>
  <si>
    <t>6 months ended 30 June</t>
  </si>
  <si>
    <t>3 months ended 30 June</t>
  </si>
  <si>
    <t>30 June 2005</t>
  </si>
  <si>
    <t>Net profit for the 6 months</t>
  </si>
  <si>
    <t>At 30 June 2005</t>
  </si>
  <si>
    <t>At 30 June 2004</t>
  </si>
  <si>
    <t>30 June 2004</t>
  </si>
  <si>
    <t>Proceeds from conversion of warrants</t>
  </si>
  <si>
    <t>Realised loss on disposal of quoted shares</t>
  </si>
  <si>
    <t>Net cash generated from /(used in) investing activities</t>
  </si>
  <si>
    <t>Net (decrease)/increase in cash and cash equivalents</t>
  </si>
  <si>
    <t>Proceed from disposal/(purchase) of quoted shares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</si>
</sst>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_(* #,##0.0000_);_(* \(#,##0.0000\);_(* &quot;-&quot;??_);_(@_)"/>
  </numFmts>
  <fonts count="11">
    <font>
      <sz val="10"/>
      <name val="Arial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Book Antiqua"/>
      <family val="1"/>
    </font>
    <font>
      <b/>
      <sz val="13"/>
      <name val="Book Antiqua"/>
      <family val="1"/>
    </font>
    <font>
      <sz val="13"/>
      <name val="Book Antiqua"/>
      <family val="1"/>
    </font>
    <font>
      <sz val="13"/>
      <name val="Arial"/>
      <family val="0"/>
    </font>
    <font>
      <b/>
      <sz val="13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5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0" fontId="3" fillId="0" borderId="0" xfId="0" applyFont="1" applyAlignment="1">
      <alignment/>
    </xf>
    <xf numFmtId="164" fontId="3" fillId="0" borderId="0" xfId="15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15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15" applyNumberFormat="1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164" fontId="8" fillId="0" borderId="1" xfId="15" applyNumberFormat="1" applyFont="1" applyBorder="1" applyAlignment="1">
      <alignment/>
    </xf>
    <xf numFmtId="164" fontId="8" fillId="0" borderId="2" xfId="15" applyNumberFormat="1" applyFont="1" applyBorder="1" applyAlignment="1">
      <alignment/>
    </xf>
    <xf numFmtId="164" fontId="8" fillId="0" borderId="3" xfId="15" applyNumberFormat="1" applyFont="1" applyBorder="1" applyAlignment="1">
      <alignment/>
    </xf>
    <xf numFmtId="164" fontId="8" fillId="0" borderId="4" xfId="15" applyNumberFormat="1" applyFont="1" applyBorder="1" applyAlignment="1">
      <alignment/>
    </xf>
    <xf numFmtId="164" fontId="8" fillId="0" borderId="5" xfId="15" applyNumberFormat="1" applyFont="1" applyBorder="1" applyAlignment="1">
      <alignment/>
    </xf>
    <xf numFmtId="164" fontId="8" fillId="0" borderId="6" xfId="15" applyNumberFormat="1" applyFont="1" applyBorder="1" applyAlignment="1">
      <alignment/>
    </xf>
    <xf numFmtId="164" fontId="8" fillId="0" borderId="7" xfId="15" applyNumberFormat="1" applyFont="1" applyBorder="1" applyAlignment="1">
      <alignment/>
    </xf>
    <xf numFmtId="164" fontId="8" fillId="0" borderId="0" xfId="0" applyNumberFormat="1" applyFont="1" applyAlignment="1">
      <alignment/>
    </xf>
    <xf numFmtId="164" fontId="8" fillId="0" borderId="8" xfId="15" applyNumberFormat="1" applyFont="1" applyBorder="1" applyAlignment="1">
      <alignment/>
    </xf>
    <xf numFmtId="164" fontId="8" fillId="0" borderId="9" xfId="15" applyNumberFormat="1" applyFont="1" applyBorder="1" applyAlignment="1">
      <alignment/>
    </xf>
    <xf numFmtId="164" fontId="8" fillId="0" borderId="10" xfId="15" applyNumberFormat="1" applyFont="1" applyBorder="1" applyAlignment="1">
      <alignment/>
    </xf>
    <xf numFmtId="43" fontId="8" fillId="0" borderId="0" xfId="15" applyFont="1" applyAlignment="1">
      <alignment/>
    </xf>
    <xf numFmtId="43" fontId="8" fillId="0" borderId="0" xfId="15" applyFont="1" applyBorder="1" applyAlignment="1">
      <alignment/>
    </xf>
    <xf numFmtId="43" fontId="8" fillId="0" borderId="0" xfId="15" applyNumberFormat="1" applyFont="1" applyAlignment="1">
      <alignment/>
    </xf>
    <xf numFmtId="164" fontId="8" fillId="0" borderId="0" xfId="15" applyNumberFormat="1" applyFont="1" applyAlignment="1">
      <alignment horizontal="left"/>
    </xf>
    <xf numFmtId="164" fontId="8" fillId="0" borderId="0" xfId="15" applyNumberFormat="1" applyFont="1" applyAlignment="1" quotePrefix="1">
      <alignment horizontal="centerContinuous"/>
    </xf>
    <xf numFmtId="164" fontId="8" fillId="0" borderId="0" xfId="15" applyNumberFormat="1" applyFont="1" applyAlignment="1">
      <alignment horizontal="centerContinuous"/>
    </xf>
    <xf numFmtId="164" fontId="8" fillId="0" borderId="0" xfId="15" applyNumberFormat="1" applyFont="1" applyAlignment="1" quotePrefix="1">
      <alignment horizontal="center"/>
    </xf>
    <xf numFmtId="164" fontId="8" fillId="0" borderId="0" xfId="15" applyNumberFormat="1" applyFont="1" applyAlignment="1">
      <alignment horizontal="center"/>
    </xf>
    <xf numFmtId="164" fontId="8" fillId="0" borderId="11" xfId="15" applyNumberFormat="1" applyFont="1" applyBorder="1" applyAlignment="1">
      <alignment horizontal="center"/>
    </xf>
    <xf numFmtId="164" fontId="8" fillId="0" borderId="0" xfId="15" applyNumberFormat="1" applyFont="1" applyBorder="1" applyAlignment="1">
      <alignment horizontal="center"/>
    </xf>
    <xf numFmtId="43" fontId="8" fillId="0" borderId="12" xfId="15" applyFont="1" applyBorder="1" applyAlignment="1">
      <alignment/>
    </xf>
    <xf numFmtId="43" fontId="8" fillId="0" borderId="12" xfId="15" applyNumberFormat="1" applyFont="1" applyBorder="1" applyAlignment="1">
      <alignment/>
    </xf>
    <xf numFmtId="164" fontId="7" fillId="0" borderId="0" xfId="15" applyNumberFormat="1" applyFont="1" applyAlignment="1">
      <alignment horizontal="left"/>
    </xf>
    <xf numFmtId="164" fontId="7" fillId="0" borderId="0" xfId="15" applyNumberFormat="1" applyFont="1" applyAlignment="1">
      <alignment horizontal="centerContinuous"/>
    </xf>
    <xf numFmtId="164" fontId="7" fillId="0" borderId="0" xfId="15" applyNumberFormat="1" applyFont="1" applyAlignment="1">
      <alignment horizontal="center"/>
    </xf>
    <xf numFmtId="164" fontId="7" fillId="0" borderId="0" xfId="15" applyNumberFormat="1" applyFont="1" applyAlignment="1">
      <alignment/>
    </xf>
    <xf numFmtId="164" fontId="8" fillId="0" borderId="0" xfId="15" applyNumberFormat="1" applyFont="1" applyAlignment="1" quotePrefix="1">
      <alignment horizontal="center" wrapText="1"/>
    </xf>
    <xf numFmtId="164" fontId="8" fillId="0" borderId="13" xfId="15" applyNumberFormat="1" applyFont="1" applyBorder="1" applyAlignment="1">
      <alignment/>
    </xf>
    <xf numFmtId="0" fontId="9" fillId="0" borderId="0" xfId="0" applyFont="1" applyAlignment="1">
      <alignment/>
    </xf>
    <xf numFmtId="164" fontId="10" fillId="0" borderId="0" xfId="15" applyNumberFormat="1" applyFont="1" applyAlignment="1">
      <alignment horizontal="center"/>
    </xf>
    <xf numFmtId="164" fontId="10" fillId="0" borderId="3" xfId="15" applyNumberFormat="1" applyFont="1" applyBorder="1" applyAlignment="1">
      <alignment/>
    </xf>
    <xf numFmtId="164" fontId="10" fillId="0" borderId="1" xfId="15" applyNumberFormat="1" applyFont="1" applyBorder="1" applyAlignment="1">
      <alignment horizontal="center"/>
    </xf>
    <xf numFmtId="164" fontId="10" fillId="0" borderId="2" xfId="15" applyNumberFormat="1" applyFont="1" applyBorder="1" applyAlignment="1">
      <alignment horizontal="center"/>
    </xf>
    <xf numFmtId="164" fontId="10" fillId="0" borderId="3" xfId="15" applyNumberFormat="1" applyFont="1" applyBorder="1" applyAlignment="1">
      <alignment horizontal="center"/>
    </xf>
    <xf numFmtId="164" fontId="10" fillId="0" borderId="7" xfId="15" applyNumberFormat="1" applyFont="1" applyBorder="1" applyAlignment="1">
      <alignment horizontal="center"/>
    </xf>
    <xf numFmtId="164" fontId="10" fillId="0" borderId="6" xfId="15" applyNumberFormat="1" applyFont="1" applyBorder="1" applyAlignment="1">
      <alignment horizontal="center"/>
    </xf>
    <xf numFmtId="164" fontId="9" fillId="0" borderId="1" xfId="15" applyNumberFormat="1" applyFont="1" applyBorder="1" applyAlignment="1">
      <alignment/>
    </xf>
    <xf numFmtId="164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/>
    </xf>
    <xf numFmtId="43" fontId="9" fillId="0" borderId="2" xfId="15" applyNumberFormat="1" applyFont="1" applyBorder="1" applyAlignment="1">
      <alignment/>
    </xf>
    <xf numFmtId="43" fontId="9" fillId="0" borderId="0" xfId="15" applyNumberFormat="1" applyFont="1" applyAlignment="1">
      <alignment/>
    </xf>
    <xf numFmtId="164" fontId="9" fillId="0" borderId="2" xfId="15" applyNumberFormat="1" applyFont="1" applyBorder="1" applyAlignment="1">
      <alignment horizontal="center"/>
    </xf>
    <xf numFmtId="164" fontId="9" fillId="0" borderId="6" xfId="15" applyNumberFormat="1" applyFont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164" fontId="10" fillId="0" borderId="14" xfId="15" applyNumberFormat="1" applyFont="1" applyBorder="1" applyAlignment="1">
      <alignment/>
    </xf>
    <xf numFmtId="164" fontId="8" fillId="0" borderId="0" xfId="15" applyNumberFormat="1" applyFont="1" applyFill="1" applyAlignment="1">
      <alignment/>
    </xf>
    <xf numFmtId="164" fontId="8" fillId="0" borderId="9" xfId="15" applyNumberFormat="1" applyFont="1" applyFill="1" applyBorder="1" applyAlignment="1">
      <alignment/>
    </xf>
    <xf numFmtId="164" fontId="8" fillId="0" borderId="13" xfId="15" applyNumberFormat="1" applyFont="1" applyFill="1" applyBorder="1" applyAlignment="1">
      <alignment/>
    </xf>
    <xf numFmtId="0" fontId="8" fillId="0" borderId="0" xfId="0" applyFont="1" applyFill="1" applyAlignment="1">
      <alignment/>
    </xf>
    <xf numFmtId="164" fontId="8" fillId="0" borderId="10" xfId="15" applyNumberFormat="1" applyFont="1" applyFill="1" applyBorder="1" applyAlignment="1">
      <alignment/>
    </xf>
    <xf numFmtId="164" fontId="8" fillId="0" borderId="15" xfId="15" applyNumberFormat="1" applyFont="1" applyBorder="1" applyAlignment="1">
      <alignment/>
    </xf>
    <xf numFmtId="43" fontId="9" fillId="0" borderId="2" xfId="15" applyNumberFormat="1" applyFont="1" applyBorder="1" applyAlignment="1">
      <alignment horizontal="center"/>
    </xf>
    <xf numFmtId="43" fontId="9" fillId="0" borderId="2" xfId="15" applyNumberFormat="1" applyFont="1" applyBorder="1" applyAlignment="1">
      <alignment horizontal="right"/>
    </xf>
    <xf numFmtId="43" fontId="8" fillId="0" borderId="12" xfId="15" applyFont="1" applyBorder="1" applyAlignment="1">
      <alignment horizontal="center" wrapText="1"/>
    </xf>
    <xf numFmtId="164" fontId="10" fillId="0" borderId="4" xfId="15" applyNumberFormat="1" applyFont="1" applyBorder="1" applyAlignment="1">
      <alignment horizontal="center"/>
    </xf>
    <xf numFmtId="164" fontId="10" fillId="0" borderId="16" xfId="15" applyNumberFormat="1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istrator\My%20Documents\BIG\Announcement\BIG%20Consol-062004%20-%205th%20draft%20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Hyper"/>
      <sheetName val="BS"/>
      <sheetName val="Interco Tran"/>
      <sheetName val="CJE2001"/>
      <sheetName val="Disclosure"/>
      <sheetName val="Segmental (1)"/>
      <sheetName val="KLSEPL"/>
      <sheetName val="KLSEBS"/>
      <sheetName val="equity"/>
      <sheetName val="Cashflow"/>
      <sheetName val="bank"/>
    </sheetNames>
    <sheetDataSet>
      <sheetData sheetId="2">
        <row r="61">
          <cell r="HP6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view="pageBreakPreview" zoomScaleSheetLayoutView="100" workbookViewId="0" topLeftCell="A1">
      <selection activeCell="E23" sqref="E23"/>
    </sheetView>
  </sheetViews>
  <sheetFormatPr defaultColWidth="9.140625" defaultRowHeight="12.75"/>
  <cols>
    <col min="1" max="1" width="37.57421875" style="0" customWidth="1"/>
    <col min="2" max="2" width="16.421875" style="10" customWidth="1"/>
    <col min="3" max="3" width="19.7109375" style="10" customWidth="1"/>
    <col min="4" max="4" width="2.7109375" style="10" customWidth="1"/>
    <col min="5" max="5" width="16.57421875" style="10" customWidth="1"/>
    <col min="6" max="6" width="19.421875" style="10" customWidth="1"/>
  </cols>
  <sheetData>
    <row r="1" spans="1:6" ht="16.5">
      <c r="A1" s="52"/>
      <c r="B1" s="79" t="s">
        <v>73</v>
      </c>
      <c r="C1" s="80"/>
      <c r="D1" s="53"/>
      <c r="E1" s="79" t="s">
        <v>74</v>
      </c>
      <c r="F1" s="80"/>
    </row>
    <row r="2" spans="1:6" ht="16.5">
      <c r="A2" s="52"/>
      <c r="B2" s="69"/>
      <c r="C2" s="55" t="s">
        <v>75</v>
      </c>
      <c r="D2" s="53"/>
      <c r="E2" s="54"/>
      <c r="F2" s="55" t="s">
        <v>75</v>
      </c>
    </row>
    <row r="3" spans="1:6" ht="16.5">
      <c r="A3" s="52"/>
      <c r="B3" s="54"/>
      <c r="C3" s="56" t="s">
        <v>76</v>
      </c>
      <c r="D3" s="53"/>
      <c r="E3" s="54"/>
      <c r="F3" s="56" t="s">
        <v>76</v>
      </c>
    </row>
    <row r="4" spans="1:6" ht="16.5">
      <c r="A4" s="52"/>
      <c r="B4" s="56" t="s">
        <v>77</v>
      </c>
      <c r="C4" s="56" t="s">
        <v>78</v>
      </c>
      <c r="D4" s="53"/>
      <c r="E4" s="57" t="s">
        <v>77</v>
      </c>
      <c r="F4" s="56" t="s">
        <v>78</v>
      </c>
    </row>
    <row r="5" spans="1:6" ht="16.5">
      <c r="A5" s="52"/>
      <c r="B5" s="57" t="s">
        <v>79</v>
      </c>
      <c r="C5" s="56" t="s">
        <v>79</v>
      </c>
      <c r="D5" s="53"/>
      <c r="E5" s="57" t="s">
        <v>79</v>
      </c>
      <c r="F5" s="56" t="s">
        <v>79</v>
      </c>
    </row>
    <row r="6" spans="1:6" ht="16.5">
      <c r="A6" s="52"/>
      <c r="B6" s="58" t="s">
        <v>2</v>
      </c>
      <c r="C6" s="59" t="s">
        <v>2</v>
      </c>
      <c r="D6" s="53"/>
      <c r="E6" s="58" t="s">
        <v>2</v>
      </c>
      <c r="F6" s="59" t="s">
        <v>2</v>
      </c>
    </row>
    <row r="7" spans="1:6" ht="16.5">
      <c r="A7" s="52"/>
      <c r="B7" s="60"/>
      <c r="C7" s="60"/>
      <c r="D7" s="61"/>
      <c r="E7" s="60"/>
      <c r="F7" s="60"/>
    </row>
    <row r="8" spans="1:6" ht="16.5">
      <c r="A8" s="52" t="s">
        <v>3</v>
      </c>
      <c r="B8" s="62">
        <f>+PL!B11</f>
        <v>34283</v>
      </c>
      <c r="C8" s="62">
        <f>+PL!C11</f>
        <v>14085</v>
      </c>
      <c r="D8" s="61"/>
      <c r="E8" s="62">
        <f>+PL!E11</f>
        <v>56057</v>
      </c>
      <c r="F8" s="62">
        <f>+PL!F11</f>
        <v>29478</v>
      </c>
    </row>
    <row r="9" spans="1:6" ht="16.5">
      <c r="A9" s="52"/>
      <c r="B9" s="62"/>
      <c r="C9" s="62"/>
      <c r="D9" s="61"/>
      <c r="E9" s="62"/>
      <c r="F9" s="62"/>
    </row>
    <row r="10" spans="1:6" ht="16.5">
      <c r="A10" s="52" t="s">
        <v>96</v>
      </c>
      <c r="B10" s="62">
        <f>+PL!B21</f>
        <v>-588</v>
      </c>
      <c r="C10" s="62">
        <f>+PL!C21</f>
        <v>1224</v>
      </c>
      <c r="D10" s="61"/>
      <c r="E10" s="62">
        <f>+PL!E21</f>
        <v>887</v>
      </c>
      <c r="F10" s="62">
        <f>+PL!F21</f>
        <v>1756</v>
      </c>
    </row>
    <row r="11" spans="1:6" ht="16.5">
      <c r="A11" s="52"/>
      <c r="B11" s="62"/>
      <c r="C11" s="62"/>
      <c r="D11" s="61"/>
      <c r="E11" s="62"/>
      <c r="F11" s="62"/>
    </row>
    <row r="12" spans="1:6" ht="16.5">
      <c r="A12" s="52" t="s">
        <v>97</v>
      </c>
      <c r="B12" s="62"/>
      <c r="C12" s="62"/>
      <c r="D12" s="61"/>
      <c r="E12" s="62"/>
      <c r="F12" s="62"/>
    </row>
    <row r="13" spans="1:6" ht="16.5">
      <c r="A13" s="52" t="s">
        <v>80</v>
      </c>
      <c r="B13" s="62">
        <f>+PL!B25</f>
        <v>-588</v>
      </c>
      <c r="C13" s="62">
        <f>+PL!C25</f>
        <v>1224</v>
      </c>
      <c r="D13" s="61"/>
      <c r="E13" s="62">
        <f>+PL!E25</f>
        <v>887</v>
      </c>
      <c r="F13" s="62">
        <f>+PL!F25</f>
        <v>1734</v>
      </c>
    </row>
    <row r="14" spans="1:6" ht="16.5">
      <c r="A14" s="52"/>
      <c r="B14" s="62"/>
      <c r="C14" s="62"/>
      <c r="D14" s="61"/>
      <c r="E14" s="62"/>
      <c r="F14" s="62"/>
    </row>
    <row r="15" spans="1:6" ht="16.5">
      <c r="A15" s="52" t="s">
        <v>14</v>
      </c>
      <c r="B15" s="62">
        <f>+PL!B25</f>
        <v>-588</v>
      </c>
      <c r="C15" s="62">
        <f>+PL!C25</f>
        <v>1224</v>
      </c>
      <c r="D15" s="61"/>
      <c r="E15" s="62">
        <f>+PL!E25</f>
        <v>887</v>
      </c>
      <c r="F15" s="62">
        <f>+PL!F25</f>
        <v>1734</v>
      </c>
    </row>
    <row r="16" spans="1:6" ht="16.5">
      <c r="A16" s="52"/>
      <c r="B16" s="62"/>
      <c r="C16" s="62"/>
      <c r="D16" s="61"/>
      <c r="E16" s="62"/>
      <c r="F16" s="62"/>
    </row>
    <row r="17" spans="1:6" ht="16.5">
      <c r="A17" s="52" t="s">
        <v>92</v>
      </c>
      <c r="B17" s="76" t="str">
        <f>PL!B28</f>
        <v>Not applicable</v>
      </c>
      <c r="C17" s="63">
        <f>PL!C28</f>
        <v>2.55</v>
      </c>
      <c r="D17" s="64"/>
      <c r="E17" s="63">
        <f>PL!E28</f>
        <v>1.84</v>
      </c>
      <c r="F17" s="63">
        <f>PL!F28</f>
        <v>3.72</v>
      </c>
    </row>
    <row r="18" spans="1:6" ht="16.5">
      <c r="A18" s="52"/>
      <c r="B18" s="77"/>
      <c r="C18" s="63"/>
      <c r="D18" s="64"/>
      <c r="E18" s="63"/>
      <c r="F18" s="63"/>
    </row>
    <row r="19" spans="1:6" ht="16.5">
      <c r="A19" s="52" t="s">
        <v>93</v>
      </c>
      <c r="B19" s="76" t="str">
        <f>PL!B31</f>
        <v>Not applicable</v>
      </c>
      <c r="C19" s="63">
        <f>PL!C31</f>
        <v>2.03</v>
      </c>
      <c r="D19" s="64"/>
      <c r="E19" s="63">
        <f>PL!E31</f>
        <v>1.75</v>
      </c>
      <c r="F19" s="63">
        <f>PL!F31</f>
        <v>3.1</v>
      </c>
    </row>
    <row r="20" spans="1:6" ht="16.5">
      <c r="A20" s="52"/>
      <c r="B20" s="62"/>
      <c r="C20" s="62"/>
      <c r="D20" s="61"/>
      <c r="E20" s="62"/>
      <c r="F20" s="62"/>
    </row>
    <row r="21" spans="1:6" ht="16.5">
      <c r="A21" s="52" t="s">
        <v>81</v>
      </c>
      <c r="B21" s="63">
        <v>0</v>
      </c>
      <c r="C21" s="62">
        <v>0</v>
      </c>
      <c r="D21" s="61"/>
      <c r="E21" s="63">
        <v>0</v>
      </c>
      <c r="F21" s="62">
        <v>0</v>
      </c>
    </row>
    <row r="22" spans="1:6" ht="16.5">
      <c r="A22" s="52"/>
      <c r="B22" s="62"/>
      <c r="C22" s="62"/>
      <c r="D22" s="61"/>
      <c r="E22" s="62"/>
      <c r="F22" s="62"/>
    </row>
    <row r="23" spans="1:6" ht="16.5">
      <c r="A23" s="52" t="s">
        <v>82</v>
      </c>
      <c r="B23" s="65" t="s">
        <v>95</v>
      </c>
      <c r="C23" s="65" t="s">
        <v>95</v>
      </c>
      <c r="D23" s="61"/>
      <c r="E23" s="63">
        <f>+'BS'!D56/100</f>
        <v>1.1551193545704068</v>
      </c>
      <c r="F23" s="63">
        <v>1.11</v>
      </c>
    </row>
    <row r="24" spans="1:6" ht="16.5">
      <c r="A24" s="52"/>
      <c r="B24" s="62"/>
      <c r="C24" s="62"/>
      <c r="D24" s="61"/>
      <c r="E24" s="62"/>
      <c r="F24" s="62"/>
    </row>
    <row r="25" spans="1:6" ht="16.5">
      <c r="A25" s="52" t="s">
        <v>83</v>
      </c>
      <c r="B25" s="62"/>
      <c r="C25" s="62"/>
      <c r="D25" s="61"/>
      <c r="E25" s="62"/>
      <c r="F25" s="62"/>
    </row>
    <row r="26" spans="1:6" ht="16.5">
      <c r="A26" s="52"/>
      <c r="B26" s="62"/>
      <c r="C26" s="62"/>
      <c r="D26" s="61"/>
      <c r="E26" s="62"/>
      <c r="F26" s="62"/>
    </row>
    <row r="27" spans="1:6" ht="16.5">
      <c r="A27" s="52" t="s">
        <v>94</v>
      </c>
      <c r="B27" s="62">
        <f>+PL!B18</f>
        <v>977</v>
      </c>
      <c r="C27" s="62">
        <f>+PL!C18</f>
        <v>1621</v>
      </c>
      <c r="D27" s="61"/>
      <c r="E27" s="62">
        <f>+PL!E18</f>
        <v>3269</v>
      </c>
      <c r="F27" s="62">
        <f>+PL!F18</f>
        <v>2555</v>
      </c>
    </row>
    <row r="28" spans="1:6" ht="16.5">
      <c r="A28" s="52"/>
      <c r="B28" s="62"/>
      <c r="C28" s="62"/>
      <c r="D28" s="61"/>
      <c r="E28" s="62"/>
      <c r="F28" s="62"/>
    </row>
    <row r="29" spans="1:6" ht="16.5">
      <c r="A29" s="52" t="s">
        <v>84</v>
      </c>
      <c r="B29" s="62">
        <v>179</v>
      </c>
      <c r="C29" s="62">
        <v>138</v>
      </c>
      <c r="D29" s="61"/>
      <c r="E29" s="62">
        <v>368</v>
      </c>
      <c r="F29" s="62">
        <v>208</v>
      </c>
    </row>
    <row r="30" spans="1:6" ht="16.5">
      <c r="A30" s="52"/>
      <c r="B30" s="62"/>
      <c r="C30" s="62"/>
      <c r="D30" s="61"/>
      <c r="E30" s="62"/>
      <c r="F30" s="62"/>
    </row>
    <row r="31" spans="1:6" ht="16.5">
      <c r="A31" s="52" t="s">
        <v>85</v>
      </c>
      <c r="B31" s="62">
        <f>-PL!B19</f>
        <v>1565</v>
      </c>
      <c r="C31" s="62">
        <f>-PL!C19</f>
        <v>397</v>
      </c>
      <c r="D31" s="61"/>
      <c r="E31" s="62">
        <f>-PL!E19</f>
        <v>2382</v>
      </c>
      <c r="F31" s="62">
        <f>-PL!F19</f>
        <v>799</v>
      </c>
    </row>
    <row r="32" spans="1:6" ht="16.5">
      <c r="A32" s="52"/>
      <c r="B32" s="66"/>
      <c r="C32" s="66"/>
      <c r="D32" s="61"/>
      <c r="E32" s="66"/>
      <c r="F32" s="66"/>
    </row>
  </sheetData>
  <mergeCells count="2">
    <mergeCell ref="B1:C1"/>
    <mergeCell ref="E1:F1"/>
  </mergeCells>
  <printOptions/>
  <pageMargins left="0.27" right="0.24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H32" sqref="H32"/>
    </sheetView>
  </sheetViews>
  <sheetFormatPr defaultColWidth="9.140625" defaultRowHeight="12.75"/>
  <cols>
    <col min="1" max="1" width="45.421875" style="4" customWidth="1"/>
    <col min="2" max="2" width="15.140625" style="5" customWidth="1"/>
    <col min="3" max="3" width="15.57421875" style="5" customWidth="1"/>
    <col min="4" max="4" width="4.57421875" style="5" customWidth="1"/>
    <col min="5" max="5" width="15.57421875" style="5" customWidth="1"/>
    <col min="6" max="6" width="14.140625" style="5" customWidth="1"/>
    <col min="7" max="16384" width="9.140625" style="4" customWidth="1"/>
  </cols>
  <sheetData>
    <row r="1" spans="1:6" s="2" customFormat="1" ht="17.25">
      <c r="A1" s="81" t="s">
        <v>0</v>
      </c>
      <c r="B1" s="81"/>
      <c r="C1" s="81"/>
      <c r="D1" s="81"/>
      <c r="E1" s="81"/>
      <c r="F1" s="81"/>
    </row>
    <row r="2" spans="1:6" s="2" customFormat="1" ht="17.25">
      <c r="A2" s="81" t="s">
        <v>1</v>
      </c>
      <c r="B2" s="81"/>
      <c r="C2" s="81"/>
      <c r="D2" s="81"/>
      <c r="E2" s="81"/>
      <c r="F2" s="81"/>
    </row>
    <row r="3" spans="1:6" s="2" customFormat="1" ht="17.25">
      <c r="A3" s="81" t="s">
        <v>109</v>
      </c>
      <c r="B3" s="81"/>
      <c r="C3" s="81"/>
      <c r="D3" s="81"/>
      <c r="E3" s="81"/>
      <c r="F3" s="81"/>
    </row>
    <row r="4" spans="1:6" ht="17.25">
      <c r="A4" s="14" t="s">
        <v>120</v>
      </c>
      <c r="B4" s="46"/>
      <c r="C4" s="46"/>
      <c r="D4" s="46"/>
      <c r="E4" s="46"/>
      <c r="F4" s="46"/>
    </row>
    <row r="5" spans="1:6" ht="17.25">
      <c r="A5" s="15"/>
      <c r="B5" s="21"/>
      <c r="C5" s="21"/>
      <c r="D5" s="21"/>
      <c r="E5" s="21"/>
      <c r="F5" s="21"/>
    </row>
    <row r="6" spans="1:6" ht="17.25">
      <c r="A6" s="16"/>
      <c r="B6" s="38" t="s">
        <v>122</v>
      </c>
      <c r="C6" s="39"/>
      <c r="D6" s="21"/>
      <c r="E6" s="38" t="s">
        <v>121</v>
      </c>
      <c r="F6" s="39"/>
    </row>
    <row r="7" spans="1:6" ht="17.25">
      <c r="A7" s="16"/>
      <c r="B7" s="40" t="s">
        <v>110</v>
      </c>
      <c r="C7" s="40" t="s">
        <v>86</v>
      </c>
      <c r="D7" s="41"/>
      <c r="E7" s="40" t="s">
        <v>110</v>
      </c>
      <c r="F7" s="40" t="s">
        <v>86</v>
      </c>
    </row>
    <row r="8" spans="1:6" ht="18" thickBot="1">
      <c r="A8" s="16"/>
      <c r="B8" s="42" t="s">
        <v>2</v>
      </c>
      <c r="C8" s="42" t="s">
        <v>2</v>
      </c>
      <c r="D8" s="21"/>
      <c r="E8" s="42" t="s">
        <v>2</v>
      </c>
      <c r="F8" s="42" t="s">
        <v>2</v>
      </c>
    </row>
    <row r="9" spans="1:6" ht="17.25">
      <c r="A9" s="16"/>
      <c r="B9" s="43"/>
      <c r="C9" s="43"/>
      <c r="D9" s="21"/>
      <c r="E9" s="43"/>
      <c r="F9" s="43"/>
    </row>
    <row r="10" spans="1:6" ht="17.25">
      <c r="A10" s="16"/>
      <c r="B10" s="21"/>
      <c r="C10" s="21"/>
      <c r="D10" s="21"/>
      <c r="E10" s="21"/>
      <c r="F10" s="21"/>
    </row>
    <row r="11" spans="1:6" ht="17.25">
      <c r="A11" s="20" t="s">
        <v>3</v>
      </c>
      <c r="B11" s="21">
        <v>34283</v>
      </c>
      <c r="C11" s="21">
        <v>14085</v>
      </c>
      <c r="D11" s="21"/>
      <c r="E11" s="21">
        <v>56057</v>
      </c>
      <c r="F11" s="21">
        <v>29478</v>
      </c>
    </row>
    <row r="12" spans="1:6" ht="17.25">
      <c r="A12" s="16" t="s">
        <v>4</v>
      </c>
      <c r="B12" s="32">
        <v>-28726</v>
      </c>
      <c r="C12" s="32">
        <v>-10235</v>
      </c>
      <c r="D12" s="21"/>
      <c r="E12" s="32">
        <v>-45414</v>
      </c>
      <c r="F12" s="32">
        <v>-22342</v>
      </c>
    </row>
    <row r="13" spans="1:6" ht="17.25">
      <c r="A13" s="20" t="s">
        <v>5</v>
      </c>
      <c r="B13" s="21">
        <f>+B11+B12</f>
        <v>5557</v>
      </c>
      <c r="C13" s="21">
        <f>+C11+C12</f>
        <v>3850</v>
      </c>
      <c r="D13" s="21"/>
      <c r="E13" s="21">
        <f>+E11+E12</f>
        <v>10643</v>
      </c>
      <c r="F13" s="21">
        <f>+F11+F12</f>
        <v>7136</v>
      </c>
    </row>
    <row r="14" spans="1:6" ht="17.25">
      <c r="A14" s="16" t="s">
        <v>6</v>
      </c>
      <c r="B14" s="21">
        <v>-3382</v>
      </c>
      <c r="C14" s="21">
        <v>-1503</v>
      </c>
      <c r="D14" s="21"/>
      <c r="E14" s="21">
        <v>-5351</v>
      </c>
      <c r="F14" s="21">
        <v>-2939</v>
      </c>
    </row>
    <row r="15" spans="1:6" ht="17.25">
      <c r="A15" s="16" t="s">
        <v>70</v>
      </c>
      <c r="B15" s="21">
        <v>-98</v>
      </c>
      <c r="C15" s="21">
        <v>-3</v>
      </c>
      <c r="D15" s="21"/>
      <c r="E15" s="21">
        <v>-120</v>
      </c>
      <c r="F15" s="21">
        <v>-13</v>
      </c>
    </row>
    <row r="16" spans="1:6" ht="17.25">
      <c r="A16" s="16" t="s">
        <v>7</v>
      </c>
      <c r="B16" s="21">
        <v>-1301</v>
      </c>
      <c r="C16" s="21">
        <v>-942</v>
      </c>
      <c r="D16" s="21"/>
      <c r="E16" s="21">
        <v>-2440</v>
      </c>
      <c r="F16" s="21">
        <v>-2023</v>
      </c>
    </row>
    <row r="17" spans="1:6" ht="17.25">
      <c r="A17" s="16" t="s">
        <v>8</v>
      </c>
      <c r="B17" s="32">
        <v>201</v>
      </c>
      <c r="C17" s="32">
        <v>219</v>
      </c>
      <c r="D17" s="21"/>
      <c r="E17" s="32">
        <v>537</v>
      </c>
      <c r="F17" s="32">
        <v>394</v>
      </c>
    </row>
    <row r="18" spans="1:6" ht="17.25">
      <c r="A18" s="20" t="s">
        <v>9</v>
      </c>
      <c r="B18" s="21">
        <f>SUM(B13:B17)</f>
        <v>977</v>
      </c>
      <c r="C18" s="21">
        <f>SUM(C13:C17)</f>
        <v>1621</v>
      </c>
      <c r="D18" s="21"/>
      <c r="E18" s="21">
        <f>SUM(E13:E17)</f>
        <v>3269</v>
      </c>
      <c r="F18" s="21">
        <f>SUM(F13:F17)</f>
        <v>2555</v>
      </c>
    </row>
    <row r="19" spans="1:6" ht="17.25">
      <c r="A19" s="16" t="s">
        <v>10</v>
      </c>
      <c r="B19" s="22">
        <v>-1565</v>
      </c>
      <c r="C19" s="22">
        <v>-397</v>
      </c>
      <c r="D19" s="22"/>
      <c r="E19" s="22">
        <v>-2382</v>
      </c>
      <c r="F19" s="22">
        <v>-799</v>
      </c>
    </row>
    <row r="20" spans="1:6" ht="17.25">
      <c r="A20" s="16" t="s">
        <v>11</v>
      </c>
      <c r="B20" s="32">
        <f>+E20</f>
        <v>0</v>
      </c>
      <c r="C20" s="32">
        <f>+F20</f>
        <v>0</v>
      </c>
      <c r="D20" s="21"/>
      <c r="E20" s="32">
        <v>0</v>
      </c>
      <c r="F20" s="32">
        <v>0</v>
      </c>
    </row>
    <row r="21" spans="1:6" ht="17.25">
      <c r="A21" s="20" t="s">
        <v>96</v>
      </c>
      <c r="B21" s="21">
        <f>+B18+B19+B20</f>
        <v>-588</v>
      </c>
      <c r="C21" s="21">
        <f>+C18+C19+C20</f>
        <v>1224</v>
      </c>
      <c r="D21" s="21"/>
      <c r="E21" s="21">
        <f>+E18+E19+E20</f>
        <v>887</v>
      </c>
      <c r="F21" s="21">
        <f>+F18+F19+F20</f>
        <v>1756</v>
      </c>
    </row>
    <row r="22" spans="1:6" ht="17.25">
      <c r="A22" s="16" t="s">
        <v>108</v>
      </c>
      <c r="B22" s="32">
        <v>0</v>
      </c>
      <c r="C22" s="32">
        <v>0</v>
      </c>
      <c r="D22" s="21"/>
      <c r="E22" s="32">
        <v>0</v>
      </c>
      <c r="F22" s="32">
        <v>-22</v>
      </c>
    </row>
    <row r="23" spans="1:6" ht="17.25">
      <c r="A23" s="20" t="s">
        <v>12</v>
      </c>
      <c r="B23" s="21">
        <f>+B21+B22</f>
        <v>-588</v>
      </c>
      <c r="C23" s="21">
        <f>+C21+C22</f>
        <v>1224</v>
      </c>
      <c r="D23" s="21"/>
      <c r="E23" s="21">
        <f>+E21+E22</f>
        <v>887</v>
      </c>
      <c r="F23" s="21">
        <f>+F21+F22</f>
        <v>1734</v>
      </c>
    </row>
    <row r="24" spans="1:6" ht="17.25">
      <c r="A24" s="16" t="s">
        <v>13</v>
      </c>
      <c r="B24" s="21">
        <v>0</v>
      </c>
      <c r="C24" s="21">
        <v>0</v>
      </c>
      <c r="D24" s="21"/>
      <c r="E24" s="21">
        <v>0</v>
      </c>
      <c r="F24" s="21">
        <v>0</v>
      </c>
    </row>
    <row r="25" spans="1:6" ht="18" thickBot="1">
      <c r="A25" s="20" t="s">
        <v>14</v>
      </c>
      <c r="B25" s="33">
        <f>+B23+B24</f>
        <v>-588</v>
      </c>
      <c r="C25" s="33">
        <f>+C23+C24</f>
        <v>1224</v>
      </c>
      <c r="D25" s="21"/>
      <c r="E25" s="33">
        <f>+E23+E24</f>
        <v>887</v>
      </c>
      <c r="F25" s="33">
        <f>+F23+F24</f>
        <v>1734</v>
      </c>
    </row>
    <row r="26" spans="1:6" ht="18" thickTop="1">
      <c r="A26" s="16"/>
      <c r="B26" s="21"/>
      <c r="C26" s="21"/>
      <c r="D26" s="21"/>
      <c r="E26" s="21"/>
      <c r="F26" s="21"/>
    </row>
    <row r="27" spans="1:6" ht="17.25">
      <c r="A27" s="16"/>
      <c r="B27" s="21"/>
      <c r="C27" s="21"/>
      <c r="D27" s="21"/>
      <c r="E27" s="22"/>
      <c r="F27" s="22"/>
    </row>
    <row r="28" spans="1:6" ht="35.25" thickBot="1">
      <c r="A28" s="16" t="s">
        <v>15</v>
      </c>
      <c r="B28" s="78" t="s">
        <v>95</v>
      </c>
      <c r="C28" s="44">
        <v>2.55</v>
      </c>
      <c r="D28" s="21"/>
      <c r="E28" s="44">
        <v>1.84</v>
      </c>
      <c r="F28" s="44">
        <v>3.72</v>
      </c>
    </row>
    <row r="29" spans="1:6" ht="18" thickTop="1">
      <c r="A29" s="16"/>
      <c r="B29" s="21"/>
      <c r="C29" s="21"/>
      <c r="D29" s="21"/>
      <c r="E29" s="21"/>
      <c r="F29" s="21"/>
    </row>
    <row r="30" spans="1:6" ht="17.25">
      <c r="A30" s="16"/>
      <c r="B30" s="21"/>
      <c r="C30" s="21"/>
      <c r="D30" s="21"/>
      <c r="E30" s="21"/>
      <c r="F30" s="21"/>
    </row>
    <row r="31" spans="1:6" ht="35.25" thickBot="1">
      <c r="A31" s="16" t="s">
        <v>16</v>
      </c>
      <c r="B31" s="78" t="s">
        <v>95</v>
      </c>
      <c r="C31" s="44">
        <v>2.03</v>
      </c>
      <c r="D31" s="21"/>
      <c r="E31" s="45">
        <v>1.75</v>
      </c>
      <c r="F31" s="44">
        <v>3.1</v>
      </c>
    </row>
    <row r="32" spans="1:6" ht="17.25" thickTop="1">
      <c r="A32" s="12"/>
      <c r="B32" s="13"/>
      <c r="C32" s="13"/>
      <c r="D32" s="13"/>
      <c r="E32" s="13"/>
      <c r="F32" s="13"/>
    </row>
  </sheetData>
  <mergeCells count="3">
    <mergeCell ref="A1:F1"/>
    <mergeCell ref="A2:F2"/>
    <mergeCell ref="A3:F3"/>
  </mergeCells>
  <printOptions/>
  <pageMargins left="0.4" right="0.38" top="1" bottom="1" header="0.5" footer="0.5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D44" sqref="D44"/>
    </sheetView>
  </sheetViews>
  <sheetFormatPr defaultColWidth="9.140625" defaultRowHeight="12.75"/>
  <cols>
    <col min="1" max="1" width="3.8515625" style="4" customWidth="1"/>
    <col min="2" max="2" width="44.140625" style="4" customWidth="1"/>
    <col min="3" max="3" width="5.8515625" style="4" customWidth="1"/>
    <col min="4" max="4" width="21.57421875" style="4" customWidth="1"/>
    <col min="5" max="5" width="4.57421875" style="4" customWidth="1"/>
    <col min="6" max="6" width="21.00390625" style="4" customWidth="1"/>
    <col min="7" max="7" width="2.7109375" style="4" customWidth="1"/>
    <col min="8" max="8" width="7.57421875" style="4" hidden="1" customWidth="1"/>
    <col min="9" max="9" width="9.140625" style="11" customWidth="1"/>
    <col min="10" max="10" width="9.421875" style="11" bestFit="1" customWidth="1"/>
    <col min="11" max="16384" width="9.140625" style="4" customWidth="1"/>
  </cols>
  <sheetData>
    <row r="1" spans="1:10" s="2" customFormat="1" ht="17.25">
      <c r="A1" s="81" t="s">
        <v>0</v>
      </c>
      <c r="B1" s="81"/>
      <c r="C1" s="81"/>
      <c r="D1" s="81"/>
      <c r="E1" s="81"/>
      <c r="F1" s="81"/>
      <c r="G1" s="81"/>
      <c r="H1" s="81"/>
      <c r="I1" s="68"/>
      <c r="J1" s="68"/>
    </row>
    <row r="2" spans="1:10" s="2" customFormat="1" ht="17.25">
      <c r="A2" s="81" t="s">
        <v>1</v>
      </c>
      <c r="B2" s="81"/>
      <c r="C2" s="81"/>
      <c r="D2" s="81"/>
      <c r="E2" s="81"/>
      <c r="F2" s="81"/>
      <c r="G2" s="81"/>
      <c r="H2" s="81"/>
      <c r="I2" s="68"/>
      <c r="J2" s="68"/>
    </row>
    <row r="3" spans="1:10" s="2" customFormat="1" ht="17.25">
      <c r="A3" s="81" t="s">
        <v>101</v>
      </c>
      <c r="B3" s="81"/>
      <c r="C3" s="81"/>
      <c r="D3" s="81"/>
      <c r="E3" s="81"/>
      <c r="F3" s="81"/>
      <c r="G3" s="81"/>
      <c r="H3" s="81"/>
      <c r="I3" s="68"/>
      <c r="J3" s="68"/>
    </row>
    <row r="4" spans="1:8" ht="17.25">
      <c r="A4" s="14" t="s">
        <v>120</v>
      </c>
      <c r="B4" s="20"/>
      <c r="C4" s="20"/>
      <c r="D4" s="20"/>
      <c r="E4" s="20"/>
      <c r="F4" s="20"/>
      <c r="G4" s="20"/>
      <c r="H4" s="20"/>
    </row>
    <row r="5" spans="1:8" ht="17.25">
      <c r="A5" s="15"/>
      <c r="B5" s="16"/>
      <c r="C5" s="16"/>
      <c r="D5" s="16"/>
      <c r="E5" s="16"/>
      <c r="F5" s="16"/>
      <c r="G5" s="16"/>
      <c r="H5" s="16"/>
    </row>
    <row r="6" spans="1:8" ht="22.5" customHeight="1">
      <c r="A6" s="16"/>
      <c r="B6" s="16"/>
      <c r="C6" s="16"/>
      <c r="D6" s="17" t="s">
        <v>123</v>
      </c>
      <c r="E6" s="18"/>
      <c r="F6" s="17" t="s">
        <v>104</v>
      </c>
      <c r="G6" s="16"/>
      <c r="H6" s="18" t="s">
        <v>17</v>
      </c>
    </row>
    <row r="7" spans="1:8" ht="17.25">
      <c r="A7" s="16"/>
      <c r="B7" s="16"/>
      <c r="C7" s="16"/>
      <c r="D7" s="19" t="s">
        <v>18</v>
      </c>
      <c r="E7" s="19"/>
      <c r="F7" s="19" t="s">
        <v>18</v>
      </c>
      <c r="G7" s="16"/>
      <c r="H7" s="19" t="s">
        <v>18</v>
      </c>
    </row>
    <row r="8" spans="1:8" ht="17.25">
      <c r="A8" s="16"/>
      <c r="B8" s="16"/>
      <c r="C8" s="16"/>
      <c r="D8" s="19"/>
      <c r="E8" s="19"/>
      <c r="F8" s="19"/>
      <c r="G8" s="16"/>
      <c r="H8" s="19"/>
    </row>
    <row r="9" spans="1:8" ht="17.25">
      <c r="A9" s="16"/>
      <c r="B9" s="20" t="s">
        <v>19</v>
      </c>
      <c r="C9" s="16"/>
      <c r="D9" s="16"/>
      <c r="E9" s="16"/>
      <c r="F9" s="16"/>
      <c r="G9" s="16"/>
      <c r="H9" s="16"/>
    </row>
    <row r="10" spans="1:9" ht="17.25">
      <c r="A10" s="16"/>
      <c r="B10" s="16" t="s">
        <v>20</v>
      </c>
      <c r="C10" s="16"/>
      <c r="D10" s="21">
        <v>45716</v>
      </c>
      <c r="E10" s="21"/>
      <c r="F10" s="21">
        <v>47345</v>
      </c>
      <c r="G10" s="16"/>
      <c r="H10" s="21">
        <v>52023</v>
      </c>
      <c r="I10" s="67"/>
    </row>
    <row r="11" spans="1:9" ht="17.25">
      <c r="A11" s="16"/>
      <c r="B11" s="16" t="s">
        <v>21</v>
      </c>
      <c r="C11" s="16"/>
      <c r="D11" s="21">
        <v>1779</v>
      </c>
      <c r="E11" s="21"/>
      <c r="F11" s="21">
        <v>1823</v>
      </c>
      <c r="G11" s="16"/>
      <c r="H11" s="21"/>
      <c r="I11" s="67"/>
    </row>
    <row r="12" spans="1:9" ht="17.25">
      <c r="A12" s="16"/>
      <c r="B12" s="16" t="s">
        <v>71</v>
      </c>
      <c r="C12" s="16"/>
      <c r="D12" s="21">
        <v>5002</v>
      </c>
      <c r="E12" s="21"/>
      <c r="F12" s="21">
        <v>5002</v>
      </c>
      <c r="G12" s="16"/>
      <c r="H12" s="21"/>
      <c r="I12" s="67"/>
    </row>
    <row r="13" spans="1:9" ht="17.25">
      <c r="A13" s="16"/>
      <c r="B13" s="16" t="s">
        <v>22</v>
      </c>
      <c r="C13" s="16"/>
      <c r="D13" s="21">
        <v>41</v>
      </c>
      <c r="E13" s="21"/>
      <c r="F13" s="21">
        <v>41</v>
      </c>
      <c r="G13" s="16"/>
      <c r="H13" s="21">
        <v>0</v>
      </c>
      <c r="I13" s="67"/>
    </row>
    <row r="14" spans="1:9" ht="17.25">
      <c r="A14" s="16"/>
      <c r="B14" s="16" t="s">
        <v>105</v>
      </c>
      <c r="C14" s="16"/>
      <c r="D14" s="21">
        <v>9</v>
      </c>
      <c r="E14" s="21"/>
      <c r="F14" s="21">
        <v>5384</v>
      </c>
      <c r="G14" s="16"/>
      <c r="H14" s="21"/>
      <c r="I14" s="67"/>
    </row>
    <row r="15" spans="1:9" ht="17.25">
      <c r="A15" s="16"/>
      <c r="B15" s="16" t="s">
        <v>23</v>
      </c>
      <c r="C15" s="16"/>
      <c r="D15" s="21">
        <v>6384</v>
      </c>
      <c r="E15" s="21"/>
      <c r="F15" s="21">
        <v>6384</v>
      </c>
      <c r="G15" s="16"/>
      <c r="H15" s="21">
        <v>1150</v>
      </c>
      <c r="I15" s="67"/>
    </row>
    <row r="16" spans="1:8" ht="17.25">
      <c r="A16" s="16"/>
      <c r="B16" s="16"/>
      <c r="C16" s="16"/>
      <c r="D16" s="16"/>
      <c r="E16" s="16"/>
      <c r="F16" s="16"/>
      <c r="G16" s="16"/>
      <c r="H16" s="16"/>
    </row>
    <row r="17" spans="1:8" ht="17.25">
      <c r="A17" s="16"/>
      <c r="B17" s="16"/>
      <c r="C17" s="16"/>
      <c r="D17" s="21"/>
      <c r="E17" s="21"/>
      <c r="F17" s="21"/>
      <c r="G17" s="16"/>
      <c r="H17" s="16"/>
    </row>
    <row r="18" spans="1:8" ht="17.25">
      <c r="A18" s="16"/>
      <c r="B18" s="20" t="s">
        <v>24</v>
      </c>
      <c r="C18" s="16"/>
      <c r="D18" s="21"/>
      <c r="E18" s="22"/>
      <c r="F18" s="21"/>
      <c r="G18" s="16"/>
      <c r="H18" s="16"/>
    </row>
    <row r="19" spans="1:10" ht="17.25">
      <c r="A19" s="16"/>
      <c r="B19" s="16" t="s">
        <v>25</v>
      </c>
      <c r="C19" s="16"/>
      <c r="D19" s="23">
        <v>5176</v>
      </c>
      <c r="E19" s="24"/>
      <c r="F19" s="23">
        <v>4402</v>
      </c>
      <c r="G19" s="16"/>
      <c r="H19" s="23">
        <v>2931</v>
      </c>
      <c r="I19" s="67"/>
      <c r="J19" s="67"/>
    </row>
    <row r="20" spans="1:9" ht="17.25">
      <c r="A20" s="16"/>
      <c r="B20" s="16" t="s">
        <v>118</v>
      </c>
      <c r="C20" s="16"/>
      <c r="D20" s="24">
        <v>10613</v>
      </c>
      <c r="E20" s="24"/>
      <c r="F20" s="24">
        <v>7465</v>
      </c>
      <c r="G20" s="16"/>
      <c r="H20" s="24"/>
      <c r="I20" s="67"/>
    </row>
    <row r="21" spans="1:10" ht="17.25">
      <c r="A21" s="16"/>
      <c r="B21" s="16" t="s">
        <v>26</v>
      </c>
      <c r="C21" s="16"/>
      <c r="D21" s="24">
        <v>40815</v>
      </c>
      <c r="E21" s="24"/>
      <c r="F21" s="24">
        <v>25211</v>
      </c>
      <c r="G21" s="16"/>
      <c r="H21" s="24">
        <v>13758</v>
      </c>
      <c r="I21" s="67"/>
      <c r="J21" s="67"/>
    </row>
    <row r="22" spans="1:9" ht="17.25">
      <c r="A22" s="16"/>
      <c r="B22" s="16" t="s">
        <v>119</v>
      </c>
      <c r="C22" s="16"/>
      <c r="D22" s="24">
        <v>17022</v>
      </c>
      <c r="E22" s="24"/>
      <c r="F22" s="24">
        <v>14817</v>
      </c>
      <c r="G22" s="16"/>
      <c r="H22" s="24">
        <v>1793</v>
      </c>
      <c r="I22" s="67"/>
    </row>
    <row r="23" spans="1:9" ht="17.25">
      <c r="A23" s="16"/>
      <c r="B23" s="16" t="s">
        <v>27</v>
      </c>
      <c r="C23" s="16"/>
      <c r="D23" s="24">
        <v>145</v>
      </c>
      <c r="E23" s="24"/>
      <c r="F23" s="24">
        <v>188</v>
      </c>
      <c r="G23" s="16"/>
      <c r="H23" s="24">
        <v>200</v>
      </c>
      <c r="I23" s="67"/>
    </row>
    <row r="24" spans="1:9" ht="17.25">
      <c r="A24" s="16"/>
      <c r="B24" s="16" t="s">
        <v>28</v>
      </c>
      <c r="C24" s="16"/>
      <c r="D24" s="24">
        <v>273</v>
      </c>
      <c r="E24" s="24"/>
      <c r="F24" s="24">
        <v>2334</v>
      </c>
      <c r="G24" s="16"/>
      <c r="H24" s="24">
        <v>649</v>
      </c>
      <c r="I24" s="67"/>
    </row>
    <row r="25" spans="1:9" ht="17.25">
      <c r="A25" s="16"/>
      <c r="B25" s="16" t="s">
        <v>29</v>
      </c>
      <c r="C25" s="16"/>
      <c r="D25" s="25">
        <v>8110</v>
      </c>
      <c r="E25" s="24"/>
      <c r="F25" s="24">
        <v>16735</v>
      </c>
      <c r="G25" s="16"/>
      <c r="H25" s="24"/>
      <c r="I25" s="67"/>
    </row>
    <row r="26" spans="1:8" ht="17.25">
      <c r="A26" s="16"/>
      <c r="B26" s="16"/>
      <c r="C26" s="16"/>
      <c r="D26" s="26">
        <f>SUM(D19:D25)</f>
        <v>82154</v>
      </c>
      <c r="E26" s="24"/>
      <c r="F26" s="27">
        <f>SUM(F19:F25)</f>
        <v>71152</v>
      </c>
      <c r="G26" s="16"/>
      <c r="H26" s="27">
        <f>SUM(H19:H25)</f>
        <v>19331</v>
      </c>
    </row>
    <row r="27" spans="1:8" ht="17.25">
      <c r="A27" s="16"/>
      <c r="B27" s="16"/>
      <c r="C27" s="16"/>
      <c r="D27" s="21"/>
      <c r="E27" s="22"/>
      <c r="F27" s="21"/>
      <c r="G27" s="16"/>
      <c r="H27" s="16"/>
    </row>
    <row r="28" spans="1:8" ht="17.25">
      <c r="A28" s="16"/>
      <c r="B28" s="20" t="s">
        <v>30</v>
      </c>
      <c r="C28" s="16"/>
      <c r="D28" s="21"/>
      <c r="E28" s="22"/>
      <c r="F28" s="21"/>
      <c r="G28" s="16"/>
      <c r="H28" s="16"/>
    </row>
    <row r="29" spans="1:9" ht="17.25">
      <c r="A29" s="16"/>
      <c r="B29" s="16" t="s">
        <v>31</v>
      </c>
      <c r="C29" s="16"/>
      <c r="D29" s="23">
        <v>1758</v>
      </c>
      <c r="E29" s="22"/>
      <c r="F29" s="23">
        <v>515</v>
      </c>
      <c r="G29" s="16"/>
      <c r="H29" s="16"/>
      <c r="I29" s="67"/>
    </row>
    <row r="30" spans="1:9" ht="17.25">
      <c r="A30" s="16"/>
      <c r="B30" s="16" t="s">
        <v>32</v>
      </c>
      <c r="C30" s="16"/>
      <c r="D30" s="24">
        <v>17461</v>
      </c>
      <c r="E30" s="22"/>
      <c r="F30" s="24">
        <v>19578</v>
      </c>
      <c r="G30" s="16"/>
      <c r="H30" s="23">
        <v>20606</v>
      </c>
      <c r="I30" s="67"/>
    </row>
    <row r="31" spans="1:10" ht="17.25">
      <c r="A31" s="16"/>
      <c r="B31" s="16" t="s">
        <v>33</v>
      </c>
      <c r="C31" s="16"/>
      <c r="D31" s="24">
        <v>8397</v>
      </c>
      <c r="E31" s="22"/>
      <c r="F31" s="24">
        <v>5424</v>
      </c>
      <c r="G31" s="16"/>
      <c r="H31" s="24">
        <v>4493</v>
      </c>
      <c r="I31" s="67"/>
      <c r="J31" s="67"/>
    </row>
    <row r="32" spans="1:9" ht="17.25">
      <c r="A32" s="16"/>
      <c r="B32" s="16" t="s">
        <v>34</v>
      </c>
      <c r="C32" s="16"/>
      <c r="D32" s="24">
        <v>7219</v>
      </c>
      <c r="E32" s="22"/>
      <c r="F32" s="24">
        <f>5598</f>
        <v>5598</v>
      </c>
      <c r="G32" s="16"/>
      <c r="H32" s="24">
        <v>4898</v>
      </c>
      <c r="I32" s="67"/>
    </row>
    <row r="33" spans="1:9" ht="17.25">
      <c r="A33" s="16"/>
      <c r="B33" s="16" t="s">
        <v>111</v>
      </c>
      <c r="C33" s="16"/>
      <c r="D33" s="24">
        <v>30</v>
      </c>
      <c r="E33" s="22"/>
      <c r="F33" s="24">
        <v>75</v>
      </c>
      <c r="G33" s="16"/>
      <c r="H33" s="24"/>
      <c r="I33" s="67"/>
    </row>
    <row r="34" spans="1:9" ht="17.25">
      <c r="A34" s="16"/>
      <c r="B34" s="16" t="s">
        <v>35</v>
      </c>
      <c r="C34" s="16"/>
      <c r="D34" s="24">
        <v>260</v>
      </c>
      <c r="E34" s="22"/>
      <c r="F34" s="24">
        <v>391</v>
      </c>
      <c r="G34" s="16"/>
      <c r="H34" s="24">
        <v>0</v>
      </c>
      <c r="I34" s="67"/>
    </row>
    <row r="35" spans="1:10" ht="17.25">
      <c r="A35" s="16"/>
      <c r="B35" s="16" t="s">
        <v>37</v>
      </c>
      <c r="C35" s="16"/>
      <c r="D35" s="28">
        <v>16</v>
      </c>
      <c r="E35" s="22"/>
      <c r="F35" s="28">
        <v>16</v>
      </c>
      <c r="G35" s="16"/>
      <c r="H35" s="24"/>
      <c r="I35" s="67"/>
      <c r="J35" s="67"/>
    </row>
    <row r="36" spans="1:8" ht="17.25">
      <c r="A36" s="16"/>
      <c r="B36" s="16"/>
      <c r="C36" s="16"/>
      <c r="D36" s="29">
        <f>SUM(D29:D35)</f>
        <v>35141</v>
      </c>
      <c r="E36" s="24"/>
      <c r="F36" s="28">
        <f>SUM(F29:F35)</f>
        <v>31597</v>
      </c>
      <c r="G36" s="16"/>
      <c r="H36" s="27">
        <f>SUM(H30:H34)</f>
        <v>29997</v>
      </c>
    </row>
    <row r="37" spans="1:8" ht="17.25">
      <c r="A37" s="16"/>
      <c r="B37" s="30"/>
      <c r="C37" s="16"/>
      <c r="D37" s="21"/>
      <c r="E37" s="22"/>
      <c r="F37" s="21"/>
      <c r="G37" s="16"/>
      <c r="H37" s="21"/>
    </row>
    <row r="38" spans="1:8" ht="17.25">
      <c r="A38" s="16"/>
      <c r="B38" s="20" t="s">
        <v>114</v>
      </c>
      <c r="C38" s="16"/>
      <c r="D38" s="21">
        <f>+D26-D36</f>
        <v>47013</v>
      </c>
      <c r="E38" s="22"/>
      <c r="F38" s="21">
        <f>+F26-F36</f>
        <v>39555</v>
      </c>
      <c r="G38" s="16"/>
      <c r="H38" s="21">
        <f>+H26-H36</f>
        <v>-10666</v>
      </c>
    </row>
    <row r="39" spans="1:8" ht="17.25">
      <c r="A39" s="16"/>
      <c r="B39" s="16"/>
      <c r="C39" s="16"/>
      <c r="D39" s="21"/>
      <c r="E39" s="22"/>
      <c r="F39" s="21"/>
      <c r="G39" s="16"/>
      <c r="H39" s="21"/>
    </row>
    <row r="40" spans="1:8" ht="18" thickBot="1">
      <c r="A40" s="16"/>
      <c r="B40" s="16"/>
      <c r="C40" s="16"/>
      <c r="D40" s="33">
        <f>+D10+D11+D12+D13+D15+D38+D14</f>
        <v>105944</v>
      </c>
      <c r="E40" s="22"/>
      <c r="F40" s="33">
        <f>+F10+F11+F12+F13+F15+F38+F14</f>
        <v>105534</v>
      </c>
      <c r="G40" s="16"/>
      <c r="H40" s="31">
        <f>+H38+H15+H10+H13</f>
        <v>42507</v>
      </c>
    </row>
    <row r="41" spans="1:8" ht="18" thickTop="1">
      <c r="A41" s="16"/>
      <c r="B41" s="16"/>
      <c r="C41" s="16"/>
      <c r="D41" s="21"/>
      <c r="E41" s="22"/>
      <c r="F41" s="21"/>
      <c r="G41" s="16"/>
      <c r="H41" s="21"/>
    </row>
    <row r="42" spans="1:8" ht="17.25">
      <c r="A42" s="16"/>
      <c r="B42" s="20" t="s">
        <v>38</v>
      </c>
      <c r="C42" s="16"/>
      <c r="D42" s="21"/>
      <c r="E42" s="22"/>
      <c r="F42" s="21"/>
      <c r="G42" s="16"/>
      <c r="H42" s="21"/>
    </row>
    <row r="43" spans="1:9" ht="17.25">
      <c r="A43" s="16"/>
      <c r="B43" s="16" t="s">
        <v>39</v>
      </c>
      <c r="C43" s="16"/>
      <c r="D43" s="21">
        <v>48092</v>
      </c>
      <c r="E43" s="22"/>
      <c r="F43" s="21">
        <v>48087</v>
      </c>
      <c r="G43" s="16"/>
      <c r="H43" s="21"/>
      <c r="I43" s="67"/>
    </row>
    <row r="44" spans="1:9" ht="17.25">
      <c r="A44" s="16"/>
      <c r="B44" s="16" t="s">
        <v>40</v>
      </c>
      <c r="C44" s="16"/>
      <c r="D44" s="32">
        <v>9239</v>
      </c>
      <c r="E44" s="22"/>
      <c r="F44" s="32">
        <v>8352</v>
      </c>
      <c r="G44" s="16"/>
      <c r="H44" s="21">
        <v>19218</v>
      </c>
      <c r="I44" s="67"/>
    </row>
    <row r="45" spans="1:8" ht="25.5" customHeight="1">
      <c r="A45" s="16"/>
      <c r="B45" s="20" t="s">
        <v>41</v>
      </c>
      <c r="C45" s="16"/>
      <c r="D45" s="75">
        <f>+D44+D43</f>
        <v>57331</v>
      </c>
      <c r="E45" s="22"/>
      <c r="F45" s="75">
        <f>+F43+F44</f>
        <v>56439</v>
      </c>
      <c r="G45" s="16"/>
      <c r="H45" s="21"/>
    </row>
    <row r="46" spans="1:8" ht="17.25">
      <c r="A46" s="16"/>
      <c r="B46" s="16"/>
      <c r="C46" s="16"/>
      <c r="D46" s="22"/>
      <c r="E46" s="22"/>
      <c r="F46" s="22"/>
      <c r="G46" s="16"/>
      <c r="H46" s="21"/>
    </row>
    <row r="47" spans="1:8" ht="17.25">
      <c r="A47" s="16"/>
      <c r="B47" s="20" t="s">
        <v>42</v>
      </c>
      <c r="C47" s="16"/>
      <c r="D47" s="21"/>
      <c r="E47" s="22"/>
      <c r="F47" s="21"/>
      <c r="G47" s="16"/>
      <c r="H47" s="21"/>
    </row>
    <row r="48" spans="1:10" ht="17.25">
      <c r="A48" s="16"/>
      <c r="B48" s="16" t="s">
        <v>35</v>
      </c>
      <c r="C48" s="16"/>
      <c r="D48" s="21">
        <v>977</v>
      </c>
      <c r="E48" s="22"/>
      <c r="F48" s="21">
        <v>963</v>
      </c>
      <c r="G48" s="16"/>
      <c r="H48" s="21">
        <v>1891</v>
      </c>
      <c r="I48" s="67"/>
      <c r="J48" s="67"/>
    </row>
    <row r="49" spans="1:9" ht="17.25" hidden="1">
      <c r="A49" s="16"/>
      <c r="B49" s="16" t="s">
        <v>36</v>
      </c>
      <c r="C49" s="16"/>
      <c r="D49" s="21">
        <f>-'[1]BS'!HP61/1000</f>
        <v>0</v>
      </c>
      <c r="E49" s="22"/>
      <c r="F49" s="21">
        <v>0</v>
      </c>
      <c r="G49" s="16"/>
      <c r="H49" s="21">
        <v>0</v>
      </c>
      <c r="I49" s="67"/>
    </row>
    <row r="50" spans="1:10" ht="17.25">
      <c r="A50" s="16"/>
      <c r="B50" s="16" t="s">
        <v>43</v>
      </c>
      <c r="C50" s="16"/>
      <c r="D50" s="21">
        <v>45544</v>
      </c>
      <c r="E50" s="22"/>
      <c r="F50" s="21">
        <v>46040</v>
      </c>
      <c r="G50" s="16"/>
      <c r="H50" s="21">
        <v>2419</v>
      </c>
      <c r="I50" s="67"/>
      <c r="J50" s="67"/>
    </row>
    <row r="51" spans="1:9" ht="17.25">
      <c r="A51" s="16"/>
      <c r="B51" s="16" t="s">
        <v>44</v>
      </c>
      <c r="C51" s="16"/>
      <c r="D51" s="21">
        <v>2092</v>
      </c>
      <c r="E51" s="22"/>
      <c r="F51" s="21">
        <v>2092</v>
      </c>
      <c r="G51" s="16"/>
      <c r="H51" s="21">
        <v>0</v>
      </c>
      <c r="I51" s="67"/>
    </row>
    <row r="52" spans="1:8" ht="17.25">
      <c r="A52" s="16"/>
      <c r="B52" s="16"/>
      <c r="C52" s="16"/>
      <c r="D52" s="32"/>
      <c r="E52" s="22"/>
      <c r="F52" s="32"/>
      <c r="G52" s="16"/>
      <c r="H52" s="32"/>
    </row>
    <row r="53" spans="1:8" ht="18" thickBot="1">
      <c r="A53" s="16"/>
      <c r="B53" s="16"/>
      <c r="C53" s="16"/>
      <c r="D53" s="33">
        <f>SUM(D45:D52)</f>
        <v>105944</v>
      </c>
      <c r="E53" s="22"/>
      <c r="F53" s="33">
        <f>SUM(F45:F52)</f>
        <v>105534</v>
      </c>
      <c r="G53" s="16"/>
      <c r="H53" s="21">
        <f>SUM(H44:H52)</f>
        <v>23528</v>
      </c>
    </row>
    <row r="54" spans="1:8" ht="18" thickTop="1">
      <c r="A54" s="16"/>
      <c r="B54" s="16"/>
      <c r="C54" s="16"/>
      <c r="D54" s="21"/>
      <c r="E54" s="22"/>
      <c r="F54" s="21"/>
      <c r="G54" s="16"/>
      <c r="H54" s="21"/>
    </row>
    <row r="55" spans="1:8" ht="17.25" hidden="1">
      <c r="A55" s="16"/>
      <c r="B55" s="16"/>
      <c r="C55" s="16"/>
      <c r="D55" s="21">
        <f>+D40-D53</f>
        <v>0</v>
      </c>
      <c r="E55" s="35"/>
      <c r="F55" s="34">
        <f>+F40-F53</f>
        <v>0</v>
      </c>
      <c r="G55" s="16"/>
      <c r="H55" s="16"/>
    </row>
    <row r="56" spans="1:8" ht="17.25">
      <c r="A56" s="16"/>
      <c r="B56" s="16" t="s">
        <v>45</v>
      </c>
      <c r="C56" s="16"/>
      <c r="D56" s="36">
        <f>+((D45-D11)/D43)*100</f>
        <v>115.51193545704068</v>
      </c>
      <c r="E56" s="22"/>
      <c r="F56" s="36">
        <f>+((F45-F11)/F43)*100</f>
        <v>113.57747416141576</v>
      </c>
      <c r="G56" s="16"/>
      <c r="H56" s="16"/>
    </row>
    <row r="57" spans="1:8" ht="17.25">
      <c r="A57" s="16"/>
      <c r="B57" s="16"/>
      <c r="C57" s="16"/>
      <c r="D57" s="21"/>
      <c r="E57" s="22"/>
      <c r="F57" s="21"/>
      <c r="G57" s="16"/>
      <c r="H57" s="16"/>
    </row>
    <row r="58" spans="1:8" ht="17.25">
      <c r="A58" s="16"/>
      <c r="B58" s="16"/>
      <c r="C58" s="16"/>
      <c r="D58" s="21"/>
      <c r="E58" s="22"/>
      <c r="F58" s="21"/>
      <c r="G58" s="16"/>
      <c r="H58" s="16"/>
    </row>
    <row r="59" spans="1:8" ht="17.25">
      <c r="A59" s="16"/>
      <c r="B59" s="16"/>
      <c r="C59" s="16"/>
      <c r="D59" s="21"/>
      <c r="E59" s="22"/>
      <c r="F59" s="21"/>
      <c r="G59" s="16"/>
      <c r="H59" s="16"/>
    </row>
    <row r="60" spans="1:8" ht="17.25">
      <c r="A60" s="16"/>
      <c r="B60" s="16"/>
      <c r="C60" s="16"/>
      <c r="D60" s="21"/>
      <c r="E60" s="22"/>
      <c r="F60" s="21"/>
      <c r="G60" s="16"/>
      <c r="H60" s="16"/>
    </row>
    <row r="61" spans="4:6" ht="16.5">
      <c r="D61" s="5"/>
      <c r="E61" s="5"/>
      <c r="F61" s="5"/>
    </row>
    <row r="62" spans="4:6" ht="16.5">
      <c r="D62" s="5"/>
      <c r="E62" s="5"/>
      <c r="F62" s="5"/>
    </row>
    <row r="63" spans="4:6" ht="16.5">
      <c r="D63" s="5"/>
      <c r="E63" s="5"/>
      <c r="F63" s="5"/>
    </row>
    <row r="64" spans="4:6" ht="16.5">
      <c r="D64" s="6"/>
      <c r="E64" s="6"/>
      <c r="F64" s="6"/>
    </row>
  </sheetData>
  <mergeCells count="3">
    <mergeCell ref="A1:H1"/>
    <mergeCell ref="A2:H2"/>
    <mergeCell ref="A3:H3"/>
  </mergeCells>
  <printOptions/>
  <pageMargins left="0.74" right="0.53" top="0.31" bottom="0.31" header="0.31" footer="0.19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E26" sqref="E26"/>
    </sheetView>
  </sheetViews>
  <sheetFormatPr defaultColWidth="9.140625" defaultRowHeight="12.75"/>
  <cols>
    <col min="1" max="1" width="32.140625" style="7" customWidth="1"/>
    <col min="2" max="2" width="11.57421875" style="8" customWidth="1"/>
    <col min="3" max="3" width="12.00390625" style="8" customWidth="1"/>
    <col min="4" max="4" width="16.00390625" style="8" customWidth="1"/>
    <col min="5" max="5" width="16.421875" style="8" customWidth="1"/>
    <col min="6" max="6" width="12.8515625" style="8" customWidth="1"/>
    <col min="7" max="16384" width="9.140625" style="7" customWidth="1"/>
  </cols>
  <sheetData>
    <row r="1" spans="1:6" s="1" customFormat="1" ht="17.25">
      <c r="A1" s="81" t="s">
        <v>0</v>
      </c>
      <c r="B1" s="81"/>
      <c r="C1" s="81"/>
      <c r="D1" s="81"/>
      <c r="E1" s="81"/>
      <c r="F1" s="81"/>
    </row>
    <row r="2" spans="1:6" s="1" customFormat="1" ht="17.25">
      <c r="A2" s="81" t="s">
        <v>1</v>
      </c>
      <c r="B2" s="81"/>
      <c r="C2" s="81"/>
      <c r="D2" s="81"/>
      <c r="E2" s="81"/>
      <c r="F2" s="81"/>
    </row>
    <row r="3" spans="1:6" s="1" customFormat="1" ht="17.25">
      <c r="A3" s="81" t="s">
        <v>102</v>
      </c>
      <c r="B3" s="81"/>
      <c r="C3" s="81"/>
      <c r="D3" s="81"/>
      <c r="E3" s="81"/>
      <c r="F3" s="81"/>
    </row>
    <row r="4" spans="1:6" s="2" customFormat="1" ht="17.25">
      <c r="A4" s="14" t="s">
        <v>120</v>
      </c>
      <c r="B4" s="14"/>
      <c r="C4" s="14"/>
      <c r="D4" s="14"/>
      <c r="E4" s="14"/>
      <c r="F4" s="14"/>
    </row>
    <row r="5" spans="1:6" s="2" customFormat="1" ht="17.25">
      <c r="A5" s="14"/>
      <c r="B5" s="46"/>
      <c r="C5" s="46"/>
      <c r="D5" s="46"/>
      <c r="E5" s="46"/>
      <c r="F5" s="46"/>
    </row>
    <row r="6" spans="1:6" ht="17.25">
      <c r="A6" s="16"/>
      <c r="B6" s="47" t="s">
        <v>46</v>
      </c>
      <c r="C6" s="47"/>
      <c r="D6" s="47"/>
      <c r="E6" s="48" t="s">
        <v>47</v>
      </c>
      <c r="F6" s="49"/>
    </row>
    <row r="7" spans="1:6" ht="17.25">
      <c r="A7" s="16"/>
      <c r="B7" s="48"/>
      <c r="C7" s="48"/>
      <c r="D7" s="48" t="s">
        <v>48</v>
      </c>
      <c r="E7" s="48"/>
      <c r="F7" s="48"/>
    </row>
    <row r="8" spans="1:6" ht="17.25">
      <c r="A8" s="16"/>
      <c r="B8" s="48" t="s">
        <v>49</v>
      </c>
      <c r="C8" s="48" t="s">
        <v>49</v>
      </c>
      <c r="D8" s="48" t="s">
        <v>50</v>
      </c>
      <c r="E8" s="48" t="s">
        <v>3</v>
      </c>
      <c r="F8" s="48"/>
    </row>
    <row r="9" spans="1:6" ht="17.25">
      <c r="A9" s="16"/>
      <c r="B9" s="48" t="s">
        <v>51</v>
      </c>
      <c r="C9" s="48" t="s">
        <v>52</v>
      </c>
      <c r="D9" s="48" t="s">
        <v>53</v>
      </c>
      <c r="E9" s="48" t="s">
        <v>48</v>
      </c>
      <c r="F9" s="48" t="s">
        <v>54</v>
      </c>
    </row>
    <row r="10" spans="1:6" ht="17.25">
      <c r="A10" s="16"/>
      <c r="B10" s="48" t="s">
        <v>2</v>
      </c>
      <c r="C10" s="48" t="s">
        <v>2</v>
      </c>
      <c r="D10" s="48" t="s">
        <v>2</v>
      </c>
      <c r="E10" s="48" t="s">
        <v>2</v>
      </c>
      <c r="F10" s="48" t="s">
        <v>2</v>
      </c>
    </row>
    <row r="11" spans="1:6" ht="17.25">
      <c r="A11" s="16"/>
      <c r="B11" s="21"/>
      <c r="C11" s="21"/>
      <c r="D11" s="21"/>
      <c r="E11" s="21"/>
      <c r="F11" s="21"/>
    </row>
    <row r="12" spans="1:6" ht="17.25">
      <c r="A12" s="16"/>
      <c r="B12" s="21"/>
      <c r="C12" s="21"/>
      <c r="D12" s="21"/>
      <c r="E12" s="21"/>
      <c r="F12" s="21"/>
    </row>
    <row r="13" spans="1:6" ht="17.25">
      <c r="A13" s="20" t="s">
        <v>112</v>
      </c>
      <c r="B13" s="21">
        <v>48087</v>
      </c>
      <c r="C13" s="21">
        <v>150</v>
      </c>
      <c r="D13" s="21">
        <v>1602</v>
      </c>
      <c r="E13" s="21">
        <v>6600</v>
      </c>
      <c r="F13" s="21">
        <f>SUM(B13:E13)</f>
        <v>56439</v>
      </c>
    </row>
    <row r="14" spans="1:6" ht="17.25">
      <c r="A14" s="20"/>
      <c r="B14" s="21"/>
      <c r="C14" s="21"/>
      <c r="D14" s="21"/>
      <c r="E14" s="21"/>
      <c r="F14" s="21"/>
    </row>
    <row r="15" spans="1:6" ht="17.25">
      <c r="A15" s="16" t="s">
        <v>124</v>
      </c>
      <c r="B15" s="21">
        <v>5</v>
      </c>
      <c r="C15" s="21">
        <v>0</v>
      </c>
      <c r="D15" s="21">
        <v>0</v>
      </c>
      <c r="E15" s="21">
        <f>+PL!E25</f>
        <v>887</v>
      </c>
      <c r="F15" s="21">
        <f>SUM(B15:E15)</f>
        <v>892</v>
      </c>
    </row>
    <row r="16" spans="1:6" ht="17.25">
      <c r="A16" s="16"/>
      <c r="B16" s="21"/>
      <c r="C16" s="21"/>
      <c r="D16" s="21"/>
      <c r="E16" s="21"/>
      <c r="F16" s="21"/>
    </row>
    <row r="17" spans="1:7" ht="18" thickBot="1">
      <c r="A17" s="20" t="s">
        <v>125</v>
      </c>
      <c r="B17" s="33">
        <f>SUM(B13:B15)</f>
        <v>48092</v>
      </c>
      <c r="C17" s="33">
        <f>SUM(C13:C15)</f>
        <v>150</v>
      </c>
      <c r="D17" s="33">
        <f>SUM(D13:D15)</f>
        <v>1602</v>
      </c>
      <c r="E17" s="33">
        <f>SUM(E13:E15)</f>
        <v>7487</v>
      </c>
      <c r="F17" s="33">
        <f>SUM(F13:F15)</f>
        <v>57331</v>
      </c>
      <c r="G17" s="9"/>
    </row>
    <row r="18" spans="1:7" ht="18" thickTop="1">
      <c r="A18" s="16"/>
      <c r="B18" s="21"/>
      <c r="C18" s="21"/>
      <c r="D18" s="21"/>
      <c r="E18" s="21"/>
      <c r="F18" s="21"/>
      <c r="G18" s="9"/>
    </row>
    <row r="19" spans="1:6" ht="17.25">
      <c r="A19" s="16"/>
      <c r="B19" s="21"/>
      <c r="C19" s="21"/>
      <c r="D19" s="21"/>
      <c r="E19" s="21"/>
      <c r="F19" s="21"/>
    </row>
    <row r="20" spans="1:6" ht="17.25">
      <c r="A20" s="20" t="s">
        <v>89</v>
      </c>
      <c r="B20" s="21">
        <v>19218</v>
      </c>
      <c r="C20" s="21">
        <v>1891</v>
      </c>
      <c r="D20" s="21">
        <v>2495</v>
      </c>
      <c r="E20" s="21">
        <v>17836</v>
      </c>
      <c r="F20" s="21">
        <f>SUM(B20:E20)</f>
        <v>41440</v>
      </c>
    </row>
    <row r="21" spans="1:6" ht="17.25">
      <c r="A21" s="16"/>
      <c r="B21" s="21"/>
      <c r="C21" s="21"/>
      <c r="D21" s="21"/>
      <c r="E21" s="21"/>
      <c r="F21" s="21"/>
    </row>
    <row r="22" spans="1:6" ht="17.25">
      <c r="A22" s="16" t="s">
        <v>90</v>
      </c>
      <c r="B22" s="21">
        <v>28847</v>
      </c>
      <c r="C22" s="21">
        <v>-1741</v>
      </c>
      <c r="D22" s="21">
        <v>0</v>
      </c>
      <c r="E22" s="21">
        <v>-15381</v>
      </c>
      <c r="F22" s="21">
        <f>SUM(B22:E22)</f>
        <v>11725</v>
      </c>
    </row>
    <row r="23" spans="1:6" ht="17.25">
      <c r="A23" s="16" t="s">
        <v>124</v>
      </c>
      <c r="B23" s="21">
        <v>0</v>
      </c>
      <c r="C23" s="21">
        <v>0</v>
      </c>
      <c r="D23" s="21">
        <v>0</v>
      </c>
      <c r="E23" s="21">
        <v>1734</v>
      </c>
      <c r="F23" s="21">
        <f>SUM(B23:E23)</f>
        <v>1734</v>
      </c>
    </row>
    <row r="24" spans="1:6" ht="17.25">
      <c r="A24" s="16"/>
      <c r="B24" s="21"/>
      <c r="C24" s="21"/>
      <c r="D24" s="21"/>
      <c r="E24" s="21"/>
      <c r="F24" s="21"/>
    </row>
    <row r="25" spans="1:6" ht="18" thickBot="1">
      <c r="A25" s="20" t="s">
        <v>126</v>
      </c>
      <c r="B25" s="33">
        <f>+B20+B22+B23</f>
        <v>48065</v>
      </c>
      <c r="C25" s="33">
        <f>+C20+C22+C23</f>
        <v>150</v>
      </c>
      <c r="D25" s="33">
        <f>+D20+D22+D23</f>
        <v>2495</v>
      </c>
      <c r="E25" s="33">
        <f>+E20+E22+E23</f>
        <v>4189</v>
      </c>
      <c r="F25" s="33">
        <f>+F20+F22+F23</f>
        <v>54899</v>
      </c>
    </row>
    <row r="26" ht="14.25" thickTop="1"/>
  </sheetData>
  <mergeCells count="3">
    <mergeCell ref="A1:F1"/>
    <mergeCell ref="A2:F2"/>
    <mergeCell ref="A3:F3"/>
  </mergeCells>
  <printOptions/>
  <pageMargins left="0.75" right="0.75" top="0.51" bottom="0.38" header="0.27" footer="0.26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workbookViewId="0" topLeftCell="A1">
      <selection activeCell="B39" sqref="B39"/>
    </sheetView>
  </sheetViews>
  <sheetFormatPr defaultColWidth="9.140625" defaultRowHeight="12.75"/>
  <cols>
    <col min="1" max="1" width="2.8515625" style="4" customWidth="1"/>
    <col min="2" max="2" width="64.140625" style="4" customWidth="1"/>
    <col min="3" max="3" width="18.28125" style="5" customWidth="1"/>
    <col min="4" max="4" width="19.57421875" style="5" customWidth="1"/>
    <col min="5" max="5" width="13.57421875" style="5" customWidth="1"/>
    <col min="6" max="16384" width="9.140625" style="4" customWidth="1"/>
  </cols>
  <sheetData>
    <row r="1" spans="1:10" s="2" customFormat="1" ht="17.25">
      <c r="A1" s="14" t="s">
        <v>0</v>
      </c>
      <c r="B1" s="14"/>
      <c r="C1" s="46"/>
      <c r="D1" s="14"/>
      <c r="E1" s="1"/>
      <c r="F1" s="1"/>
      <c r="G1" s="1"/>
      <c r="H1" s="1"/>
      <c r="I1" s="1"/>
      <c r="J1" s="1"/>
    </row>
    <row r="2" spans="1:4" s="2" customFormat="1" ht="17.25">
      <c r="A2" s="14" t="s">
        <v>1</v>
      </c>
      <c r="B2" s="14"/>
      <c r="C2" s="37"/>
      <c r="D2" s="15"/>
    </row>
    <row r="3" spans="1:10" s="2" customFormat="1" ht="17.25">
      <c r="A3" s="14" t="s">
        <v>103</v>
      </c>
      <c r="B3" s="14"/>
      <c r="C3" s="46"/>
      <c r="D3" s="14"/>
      <c r="E3" s="1"/>
      <c r="F3" s="1"/>
      <c r="G3" s="1"/>
      <c r="H3" s="1"/>
      <c r="I3" s="1"/>
      <c r="J3" s="1"/>
    </row>
    <row r="4" spans="1:5" s="2" customFormat="1" ht="17.25">
      <c r="A4" s="14" t="s">
        <v>120</v>
      </c>
      <c r="B4" s="14"/>
      <c r="C4" s="37"/>
      <c r="D4" s="37"/>
      <c r="E4" s="3"/>
    </row>
    <row r="5" spans="3:5" s="16" customFormat="1" ht="39" customHeight="1">
      <c r="C5" s="50" t="s">
        <v>123</v>
      </c>
      <c r="D5" s="50" t="s">
        <v>127</v>
      </c>
      <c r="E5" s="17"/>
    </row>
    <row r="6" spans="3:5" s="16" customFormat="1" ht="17.25">
      <c r="C6" s="41" t="s">
        <v>2</v>
      </c>
      <c r="D6" s="41" t="s">
        <v>2</v>
      </c>
      <c r="E6" s="41"/>
    </row>
    <row r="7" spans="1:5" s="16" customFormat="1" ht="17.25">
      <c r="A7" s="20" t="s">
        <v>55</v>
      </c>
      <c r="C7" s="70"/>
      <c r="D7" s="21"/>
      <c r="E7" s="21"/>
    </row>
    <row r="8" spans="3:5" s="16" customFormat="1" ht="17.25">
      <c r="C8" s="70"/>
      <c r="D8" s="21"/>
      <c r="E8" s="21"/>
    </row>
    <row r="9" spans="1:5" s="16" customFormat="1" ht="17.25">
      <c r="A9" s="16" t="s">
        <v>106</v>
      </c>
      <c r="C9" s="70">
        <f>+PL!E21</f>
        <v>887</v>
      </c>
      <c r="D9" s="21">
        <v>1756</v>
      </c>
      <c r="E9" s="21"/>
    </row>
    <row r="10" spans="3:5" s="16" customFormat="1" ht="17.25">
      <c r="C10" s="70"/>
      <c r="D10" s="21"/>
      <c r="E10" s="21"/>
    </row>
    <row r="11" spans="1:5" s="16" customFormat="1" ht="17.25">
      <c r="A11" s="16" t="s">
        <v>56</v>
      </c>
      <c r="C11" s="70"/>
      <c r="D11" s="21"/>
      <c r="E11" s="21"/>
    </row>
    <row r="12" spans="2:5" s="16" customFormat="1" ht="17.25">
      <c r="B12" s="16" t="s">
        <v>117</v>
      </c>
      <c r="C12" s="70">
        <v>120</v>
      </c>
      <c r="D12" s="21">
        <v>13</v>
      </c>
      <c r="E12" s="21"/>
    </row>
    <row r="13" spans="2:5" s="16" customFormat="1" ht="17.25">
      <c r="B13" s="16" t="s">
        <v>57</v>
      </c>
      <c r="C13" s="70">
        <v>2440</v>
      </c>
      <c r="D13" s="21">
        <v>2023</v>
      </c>
      <c r="E13" s="21"/>
    </row>
    <row r="14" spans="2:5" s="16" customFormat="1" ht="17.25">
      <c r="B14" s="16" t="s">
        <v>129</v>
      </c>
      <c r="C14" s="70">
        <v>1382</v>
      </c>
      <c r="D14" s="21">
        <v>0</v>
      </c>
      <c r="E14" s="21"/>
    </row>
    <row r="15" spans="2:5" s="16" customFormat="1" ht="15" customHeight="1">
      <c r="B15" s="16" t="s">
        <v>58</v>
      </c>
      <c r="C15" s="70">
        <v>2382</v>
      </c>
      <c r="D15" s="21">
        <v>799</v>
      </c>
      <c r="E15" s="21"/>
    </row>
    <row r="16" spans="2:5" s="16" customFormat="1" ht="16.5" customHeight="1">
      <c r="B16" s="16" t="s">
        <v>87</v>
      </c>
      <c r="C16" s="70">
        <v>-368</v>
      </c>
      <c r="D16" s="21">
        <v>-208</v>
      </c>
      <c r="E16" s="21"/>
    </row>
    <row r="17" spans="3:5" s="16" customFormat="1" ht="17.25">
      <c r="C17" s="71"/>
      <c r="D17" s="32"/>
      <c r="E17" s="21"/>
    </row>
    <row r="18" spans="1:5" s="16" customFormat="1" ht="17.25">
      <c r="A18" s="16" t="s">
        <v>91</v>
      </c>
      <c r="C18" s="70">
        <f>SUM(C9:C17)</f>
        <v>6843</v>
      </c>
      <c r="D18" s="21">
        <f>SUM(D9:D17)</f>
        <v>4383</v>
      </c>
      <c r="E18" s="21"/>
    </row>
    <row r="19" spans="3:5" s="16" customFormat="1" ht="17.25">
      <c r="C19" s="70"/>
      <c r="D19" s="21"/>
      <c r="E19" s="21"/>
    </row>
    <row r="20" spans="1:5" s="16" customFormat="1" ht="17.25">
      <c r="A20" s="16" t="s">
        <v>59</v>
      </c>
      <c r="C20" s="70"/>
      <c r="D20" s="21"/>
      <c r="E20" s="21"/>
    </row>
    <row r="21" spans="3:5" s="16" customFormat="1" ht="17.25">
      <c r="C21" s="70"/>
      <c r="D21" s="21"/>
      <c r="E21" s="21"/>
    </row>
    <row r="22" spans="2:5" s="16" customFormat="1" ht="17.25">
      <c r="B22" s="16" t="s">
        <v>25</v>
      </c>
      <c r="C22" s="70">
        <v>-3922</v>
      </c>
      <c r="D22" s="21">
        <v>-5083</v>
      </c>
      <c r="E22" s="21"/>
    </row>
    <row r="23" spans="2:5" s="16" customFormat="1" ht="17.25">
      <c r="B23" s="16" t="s">
        <v>60</v>
      </c>
      <c r="C23" s="70">
        <v>-17766</v>
      </c>
      <c r="D23" s="21">
        <v>-16969</v>
      </c>
      <c r="E23" s="21"/>
    </row>
    <row r="24" spans="2:5" s="16" customFormat="1" ht="17.25">
      <c r="B24" s="16" t="s">
        <v>61</v>
      </c>
      <c r="C24" s="70">
        <v>4549</v>
      </c>
      <c r="D24" s="21">
        <v>665</v>
      </c>
      <c r="E24" s="21"/>
    </row>
    <row r="25" spans="3:5" s="16" customFormat="1" ht="17.25">
      <c r="C25" s="71"/>
      <c r="D25" s="32"/>
      <c r="E25" s="21"/>
    </row>
    <row r="26" spans="1:5" s="16" customFormat="1" ht="17.25">
      <c r="A26" s="16" t="s">
        <v>115</v>
      </c>
      <c r="C26" s="70">
        <f>SUM(C18:C25)</f>
        <v>-10296</v>
      </c>
      <c r="D26" s="21">
        <f>SUM(D18:D25)</f>
        <v>-17004</v>
      </c>
      <c r="E26" s="21"/>
    </row>
    <row r="27" spans="3:5" s="16" customFormat="1" ht="16.5" customHeight="1">
      <c r="C27" s="70"/>
      <c r="D27" s="21"/>
      <c r="E27" s="21"/>
    </row>
    <row r="28" spans="2:5" s="16" customFormat="1" ht="17.25">
      <c r="B28" s="16" t="s">
        <v>62</v>
      </c>
      <c r="C28" s="70">
        <f>-C15</f>
        <v>-2382</v>
      </c>
      <c r="D28" s="21">
        <f>-D15</f>
        <v>-799</v>
      </c>
      <c r="E28" s="21"/>
    </row>
    <row r="29" spans="2:5" s="16" customFormat="1" ht="17.25">
      <c r="B29" s="16" t="s">
        <v>63</v>
      </c>
      <c r="C29" s="70">
        <f>-C16</f>
        <v>368</v>
      </c>
      <c r="D29" s="21">
        <f>-D16</f>
        <v>208</v>
      </c>
      <c r="E29" s="21"/>
    </row>
    <row r="30" spans="2:5" s="16" customFormat="1" ht="17.25">
      <c r="B30" s="16" t="s">
        <v>64</v>
      </c>
      <c r="C30" s="70">
        <v>0</v>
      </c>
      <c r="D30" s="21">
        <v>35</v>
      </c>
      <c r="E30" s="22"/>
    </row>
    <row r="31" spans="3:5" s="16" customFormat="1" ht="17.25">
      <c r="C31" s="70"/>
      <c r="D31" s="32"/>
      <c r="E31" s="22"/>
    </row>
    <row r="32" spans="1:5" s="16" customFormat="1" ht="17.25">
      <c r="A32" s="20" t="s">
        <v>99</v>
      </c>
      <c r="C32" s="72">
        <f>SUM(C26:C31)</f>
        <v>-12310</v>
      </c>
      <c r="D32" s="51">
        <f>SUM(D26:D31)</f>
        <v>-17560</v>
      </c>
      <c r="E32" s="21"/>
    </row>
    <row r="33" spans="3:5" s="16" customFormat="1" ht="17.25">
      <c r="C33" s="70"/>
      <c r="D33" s="21"/>
      <c r="E33" s="21"/>
    </row>
    <row r="34" spans="1:5" s="16" customFormat="1" ht="17.25">
      <c r="A34" s="20" t="s">
        <v>65</v>
      </c>
      <c r="C34" s="70"/>
      <c r="D34" s="21"/>
      <c r="E34" s="21"/>
    </row>
    <row r="35" spans="3:5" s="16" customFormat="1" ht="17.25">
      <c r="C35" s="70"/>
      <c r="D35" s="21"/>
      <c r="E35" s="21"/>
    </row>
    <row r="36" spans="1:5" s="16" customFormat="1" ht="17.25">
      <c r="A36" s="73" t="s">
        <v>107</v>
      </c>
      <c r="B36" s="73"/>
      <c r="C36" s="70">
        <v>0</v>
      </c>
      <c r="D36" s="70">
        <v>-38</v>
      </c>
      <c r="E36" s="21"/>
    </row>
    <row r="37" spans="1:5" s="16" customFormat="1" ht="15" customHeight="1">
      <c r="A37" s="73" t="s">
        <v>132</v>
      </c>
      <c r="B37" s="73"/>
      <c r="C37" s="70">
        <v>3993</v>
      </c>
      <c r="D37" s="70">
        <v>-1600</v>
      </c>
      <c r="E37" s="21"/>
    </row>
    <row r="38" spans="1:5" s="16" customFormat="1" ht="15" customHeight="1">
      <c r="A38" s="16" t="s">
        <v>66</v>
      </c>
      <c r="C38" s="70">
        <v>-811</v>
      </c>
      <c r="D38" s="21">
        <v>-1863</v>
      </c>
      <c r="E38" s="21"/>
    </row>
    <row r="39" spans="1:5" s="73" customFormat="1" ht="15" customHeight="1">
      <c r="A39" s="73" t="s">
        <v>67</v>
      </c>
      <c r="C39" s="70">
        <v>-76</v>
      </c>
      <c r="D39" s="70">
        <v>-154</v>
      </c>
      <c r="E39" s="70"/>
    </row>
    <row r="40" spans="3:5" s="16" customFormat="1" ht="17.25">
      <c r="C40" s="70"/>
      <c r="D40" s="21"/>
      <c r="E40" s="21"/>
    </row>
    <row r="41" spans="1:5" s="16" customFormat="1" ht="17.25">
      <c r="A41" s="20" t="s">
        <v>130</v>
      </c>
      <c r="C41" s="72">
        <f>SUM(C36:C40)</f>
        <v>3106</v>
      </c>
      <c r="D41" s="51">
        <f>SUM(D36:D40)</f>
        <v>-3655</v>
      </c>
      <c r="E41" s="21"/>
    </row>
    <row r="42" spans="3:5" s="16" customFormat="1" ht="15.75" customHeight="1">
      <c r="C42" s="70"/>
      <c r="D42" s="21"/>
      <c r="E42" s="21"/>
    </row>
    <row r="43" spans="1:5" s="16" customFormat="1" ht="15.75" customHeight="1">
      <c r="A43" s="20" t="s">
        <v>68</v>
      </c>
      <c r="C43" s="70"/>
      <c r="D43" s="21"/>
      <c r="E43" s="21"/>
    </row>
    <row r="44" spans="3:5" s="16" customFormat="1" ht="15.75" customHeight="1">
      <c r="C44" s="70"/>
      <c r="D44" s="21"/>
      <c r="E44" s="21"/>
    </row>
    <row r="45" spans="1:5" s="16" customFormat="1" ht="15.75" customHeight="1">
      <c r="A45" s="16" t="s">
        <v>88</v>
      </c>
      <c r="C45" s="70">
        <v>0</v>
      </c>
      <c r="D45" s="21">
        <v>12107</v>
      </c>
      <c r="E45" s="21"/>
    </row>
    <row r="46" spans="1:5" s="16" customFormat="1" ht="15.75" customHeight="1">
      <c r="A46" s="16" t="s">
        <v>128</v>
      </c>
      <c r="C46" s="70">
        <v>5</v>
      </c>
      <c r="D46" s="21">
        <v>20</v>
      </c>
      <c r="E46" s="21"/>
    </row>
    <row r="47" spans="1:5" s="16" customFormat="1" ht="17.25">
      <c r="A47" s="16" t="s">
        <v>72</v>
      </c>
      <c r="C47" s="70">
        <v>-117</v>
      </c>
      <c r="D47" s="21">
        <v>540</v>
      </c>
      <c r="E47" s="21"/>
    </row>
    <row r="48" spans="1:5" s="16" customFormat="1" ht="17.25">
      <c r="A48" s="16" t="s">
        <v>116</v>
      </c>
      <c r="C48" s="70">
        <v>-2613</v>
      </c>
      <c r="D48" s="21">
        <v>40426</v>
      </c>
      <c r="E48" s="22"/>
    </row>
    <row r="49" spans="3:5" s="16" customFormat="1" ht="17.25">
      <c r="C49" s="70"/>
      <c r="D49" s="21"/>
      <c r="E49" s="21"/>
    </row>
    <row r="50" spans="1:5" s="16" customFormat="1" ht="17.25">
      <c r="A50" s="20" t="s">
        <v>113</v>
      </c>
      <c r="C50" s="72">
        <f>SUM(C45:C49)</f>
        <v>-2725</v>
      </c>
      <c r="D50" s="51">
        <f>SUM(D45:D49)</f>
        <v>53093</v>
      </c>
      <c r="E50" s="21"/>
    </row>
    <row r="51" spans="3:5" s="16" customFormat="1" ht="17.25">
      <c r="C51" s="70"/>
      <c r="D51" s="21"/>
      <c r="E51" s="21"/>
    </row>
    <row r="52" spans="1:5" s="16" customFormat="1" ht="17.25">
      <c r="A52" s="20" t="s">
        <v>131</v>
      </c>
      <c r="C52" s="70">
        <f>+C32+C41+C50</f>
        <v>-11929</v>
      </c>
      <c r="D52" s="21">
        <f>+D32+D41+D50</f>
        <v>31878</v>
      </c>
      <c r="E52" s="22"/>
    </row>
    <row r="53" spans="1:5" s="16" customFormat="1" ht="17.25">
      <c r="A53" s="20" t="s">
        <v>100</v>
      </c>
      <c r="C53" s="70">
        <v>18431</v>
      </c>
      <c r="D53" s="21">
        <v>1957</v>
      </c>
      <c r="E53" s="21"/>
    </row>
    <row r="54" spans="1:5" s="16" customFormat="1" ht="18" thickBot="1">
      <c r="A54" s="20" t="s">
        <v>98</v>
      </c>
      <c r="C54" s="74">
        <f>SUM(C52:C53)</f>
        <v>6502</v>
      </c>
      <c r="D54" s="33">
        <f>SUM(D52:D53)</f>
        <v>33835</v>
      </c>
      <c r="E54" s="21"/>
    </row>
    <row r="55" spans="3:5" s="16" customFormat="1" ht="18" thickTop="1">
      <c r="C55" s="70"/>
      <c r="D55" s="21"/>
      <c r="E55" s="21"/>
    </row>
    <row r="56" spans="1:5" s="16" customFormat="1" ht="17.25">
      <c r="A56" s="16" t="s">
        <v>69</v>
      </c>
      <c r="C56" s="70"/>
      <c r="D56" s="21"/>
      <c r="E56" s="21"/>
    </row>
    <row r="57" spans="1:5" s="16" customFormat="1" ht="17.25">
      <c r="A57" s="16" t="s">
        <v>31</v>
      </c>
      <c r="C57" s="70">
        <f>-'BS'!D29</f>
        <v>-1758</v>
      </c>
      <c r="D57" s="21">
        <v>-347</v>
      </c>
      <c r="E57" s="21"/>
    </row>
    <row r="58" spans="1:6" s="16" customFormat="1" ht="17.25">
      <c r="A58" s="16" t="s">
        <v>28</v>
      </c>
      <c r="C58" s="70">
        <v>150</v>
      </c>
      <c r="D58" s="21">
        <v>18439</v>
      </c>
      <c r="E58" s="22"/>
      <c r="F58" s="30"/>
    </row>
    <row r="59" spans="1:5" s="16" customFormat="1" ht="17.25">
      <c r="A59" s="16" t="s">
        <v>29</v>
      </c>
      <c r="C59" s="70">
        <f>+'BS'!D25</f>
        <v>8110</v>
      </c>
      <c r="D59" s="21">
        <v>15743</v>
      </c>
      <c r="E59" s="21"/>
    </row>
    <row r="60" spans="3:5" s="16" customFormat="1" ht="18" thickBot="1">
      <c r="C60" s="74">
        <f>+C57+C59+C58</f>
        <v>6502</v>
      </c>
      <c r="D60" s="33">
        <f>SUM(D57:D59)</f>
        <v>33835</v>
      </c>
      <c r="E60" s="21"/>
    </row>
    <row r="61" ht="17.25" thickTop="1"/>
  </sheetData>
  <printOptions/>
  <pageMargins left="0.47" right="0.44" top="0.28" bottom="0.26" header="0.22" footer="0.19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B.I.G GAS INDUSTRIEL SDN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B.I.G GAS INDUSTRIEL SDN BHD.</dc:creator>
  <cp:keywords/>
  <dc:description/>
  <cp:lastModifiedBy> </cp:lastModifiedBy>
  <cp:lastPrinted>2005-08-24T11:01:49Z</cp:lastPrinted>
  <dcterms:created xsi:type="dcterms:W3CDTF">2003-05-20T04:35:25Z</dcterms:created>
  <dcterms:modified xsi:type="dcterms:W3CDTF">2005-08-25T04:33:48Z</dcterms:modified>
  <cp:category/>
  <cp:version/>
  <cp:contentType/>
  <cp:contentStatus/>
</cp:coreProperties>
</file>